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10.5.192.2\ryugaku_center1\62書類審査参考\京進四書及び入管申請日程\"/>
    </mc:Choice>
  </mc:AlternateContent>
  <xr:revisionPtr revIDLastSave="0" documentId="13_ncr:1_{EEE64188-98EE-4782-BB7D-1402D3843AD3}" xr6:coauthVersionLast="47" xr6:coauthVersionMax="47" xr10:uidLastSave="{00000000-0000-0000-0000-000000000000}"/>
  <bookViews>
    <workbookView xWindow="2730" yWindow="945" windowWidth="24915" windowHeight="15255" xr2:uid="{00000000-000D-0000-FFFF-FFFF00000000}"/>
  </bookViews>
  <sheets>
    <sheet name="1Application" sheetId="9" r:id="rId1"/>
    <sheet name="2History" sheetId="10" r:id="rId2"/>
    <sheet name="3Purpose" sheetId="11" r:id="rId3"/>
    <sheet name="4Sponsor" sheetId="12" r:id="rId4"/>
    <sheet name="HistoryAddition" sheetId="15" r:id="rId5"/>
    <sheet name="CheckData" sheetId="16" state="hidden" r:id="rId6"/>
  </sheets>
  <definedNames>
    <definedName name="_xlnm.Print_Area" localSheetId="0">'1Application'!$A$1:$AJ$72</definedName>
    <definedName name="_xlnm.Print_Area" localSheetId="1">'2History'!$A$1:$AJ$58</definedName>
    <definedName name="_xlnm.Print_Area" localSheetId="2">'3Purpose'!$A$1:$AJ$65</definedName>
    <definedName name="_xlnm.Print_Area" localSheetId="3">'4Sponsor'!$A$1:$AJ$66</definedName>
    <definedName name="_xlnm.Print_Area" localSheetId="4">HistoryAddition!$A$1:$AJ$59</definedName>
    <definedName name="交付結果">#REF!</definedName>
    <definedName name="職業">#REF!</definedName>
    <definedName name="日本語試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 i="16" l="1"/>
  <c r="AA8" i="16"/>
  <c r="AA9" i="16"/>
  <c r="AT2" i="16"/>
  <c r="AS2" i="16"/>
  <c r="AR2" i="16"/>
  <c r="AL39" i="9"/>
  <c r="AL47" i="9"/>
  <c r="AL48" i="9" s="1"/>
  <c r="AS9" i="16" l="1"/>
  <c r="AR9" i="16"/>
  <c r="AM9" i="16"/>
  <c r="AM8" i="16"/>
  <c r="BF9" i="16"/>
  <c r="BF8" i="16"/>
  <c r="AY9" i="16"/>
  <c r="AY8" i="16"/>
  <c r="F9" i="16" l="1"/>
  <c r="AL13" i="11"/>
  <c r="V39" i="12"/>
  <c r="H31" i="16"/>
  <c r="H30" i="16"/>
  <c r="H29" i="16"/>
  <c r="H28" i="16"/>
  <c r="H27" i="16"/>
  <c r="H26" i="16"/>
  <c r="D31" i="16"/>
  <c r="D30" i="16"/>
  <c r="D29" i="16"/>
  <c r="D28" i="16"/>
  <c r="D27" i="16"/>
  <c r="D26" i="16"/>
  <c r="L24" i="16"/>
  <c r="I30" i="16"/>
  <c r="I29" i="16"/>
  <c r="G30" i="16"/>
  <c r="F30" i="16" s="1"/>
  <c r="G29" i="16"/>
  <c r="I31" i="16"/>
  <c r="G31" i="16"/>
  <c r="F31" i="16" s="1"/>
  <c r="E31" i="16"/>
  <c r="E30" i="16"/>
  <c r="T9" i="16"/>
  <c r="J8" i="16"/>
  <c r="F8" i="16"/>
  <c r="S9" i="16"/>
  <c r="S8" i="16"/>
  <c r="Z9" i="16"/>
  <c r="AD9" i="16"/>
  <c r="AD8" i="16"/>
  <c r="AC9" i="16"/>
  <c r="AC8" i="16"/>
  <c r="A8" i="16"/>
  <c r="B8" i="16"/>
  <c r="C8" i="16"/>
  <c r="D8" i="16"/>
  <c r="E8" i="16"/>
  <c r="I8" i="16"/>
  <c r="K8" i="16"/>
  <c r="L8" i="16"/>
  <c r="M8" i="16"/>
  <c r="N8" i="16"/>
  <c r="O8" i="16"/>
  <c r="P8" i="16"/>
  <c r="Q8" i="16"/>
  <c r="R8" i="16"/>
  <c r="U8" i="16"/>
  <c r="AB8" i="16"/>
  <c r="AE8" i="16"/>
  <c r="AF8" i="16"/>
  <c r="AH8" i="16" s="1"/>
  <c r="AH9" i="16" s="1"/>
  <c r="AI8" i="16"/>
  <c r="AJ8" i="16"/>
  <c r="AK8" i="16"/>
  <c r="AL8" i="16"/>
  <c r="AN8" i="16"/>
  <c r="AO8" i="16"/>
  <c r="AP8" i="16"/>
  <c r="AQ8" i="16"/>
  <c r="AR8" i="16"/>
  <c r="AU8" i="16"/>
  <c r="AV8" i="16"/>
  <c r="AW8" i="16"/>
  <c r="AX8" i="16"/>
  <c r="AZ8" i="16"/>
  <c r="BA8" i="16"/>
  <c r="BB8" i="16"/>
  <c r="BC8" i="16"/>
  <c r="BD8" i="16"/>
  <c r="BE8" i="16"/>
  <c r="BG8" i="16"/>
  <c r="BH8" i="16"/>
  <c r="C9" i="16"/>
  <c r="D9" i="16"/>
  <c r="E9" i="16"/>
  <c r="J9" i="16"/>
  <c r="K9" i="16"/>
  <c r="L9" i="16"/>
  <c r="N9" i="16"/>
  <c r="R9" i="16"/>
  <c r="AB9" i="16"/>
  <c r="AE9" i="16"/>
  <c r="AJ9" i="16"/>
  <c r="AK9" i="16"/>
  <c r="AL9" i="16"/>
  <c r="AN9" i="16"/>
  <c r="AO9" i="16"/>
  <c r="AP9" i="16"/>
  <c r="AQ9" i="16"/>
  <c r="AU9" i="16"/>
  <c r="AV9" i="16"/>
  <c r="AW9" i="16"/>
  <c r="AX9" i="16"/>
  <c r="AZ9" i="16"/>
  <c r="BA9" i="16"/>
  <c r="BB9" i="16"/>
  <c r="BC9" i="16"/>
  <c r="BD9" i="16"/>
  <c r="BE9" i="16"/>
  <c r="BG9" i="16"/>
  <c r="BH9" i="16"/>
  <c r="C31" i="16"/>
  <c r="B31" i="16" s="1"/>
  <c r="C30" i="16"/>
  <c r="B30" i="16" s="1"/>
  <c r="C29" i="16"/>
  <c r="B29" i="16" s="1"/>
  <c r="E29" i="16"/>
  <c r="E28" i="16"/>
  <c r="E27" i="16"/>
  <c r="E26" i="16"/>
  <c r="C28" i="16"/>
  <c r="B28" i="16" s="1"/>
  <c r="C27" i="16"/>
  <c r="C26" i="16"/>
  <c r="AL38" i="10"/>
  <c r="L23" i="16" s="1"/>
  <c r="AL22" i="11"/>
  <c r="AQ2" i="16"/>
  <c r="AP2" i="16"/>
  <c r="AO2" i="16"/>
  <c r="AN2" i="16"/>
  <c r="AM2" i="16"/>
  <c r="AL2" i="16"/>
  <c r="AK2" i="16"/>
  <c r="AJ2" i="16"/>
  <c r="AE2" i="16"/>
  <c r="AB2" i="16"/>
  <c r="AL37" i="10"/>
  <c r="AL23" i="11"/>
  <c r="V2" i="16"/>
  <c r="W2" i="16" s="1"/>
  <c r="U2" i="16"/>
  <c r="T2" i="16"/>
  <c r="S2" i="16"/>
  <c r="R2" i="16"/>
  <c r="Q2" i="16"/>
  <c r="AL24" i="9"/>
  <c r="AA2" i="16" s="1"/>
  <c r="AL22" i="9"/>
  <c r="AL47" i="10"/>
  <c r="AL50" i="10" s="1"/>
  <c r="AL51" i="10" s="1"/>
  <c r="B2" i="16"/>
  <c r="T8" i="16" s="1"/>
  <c r="AL5" i="11"/>
  <c r="AL21" i="11"/>
  <c r="AL18" i="11"/>
  <c r="AL10" i="11"/>
  <c r="AL36" i="10"/>
  <c r="P9" i="16" l="1"/>
  <c r="O9" i="16"/>
  <c r="AL12" i="15"/>
  <c r="C23" i="16"/>
  <c r="L26" i="16" s="1"/>
  <c r="AS8" i="16"/>
  <c r="AT8" i="16"/>
  <c r="AT9" i="16"/>
  <c r="AG9" i="16"/>
  <c r="AG8" i="16"/>
  <c r="AI9" i="16"/>
  <c r="H8" i="16"/>
  <c r="AF9" i="16"/>
  <c r="G8" i="16"/>
  <c r="Y2" i="16"/>
  <c r="X2" i="16"/>
  <c r="I28" i="16" l="1"/>
  <c r="G28" i="16"/>
  <c r="I27" i="16"/>
  <c r="G27" i="16"/>
  <c r="I26" i="16"/>
  <c r="G26" i="16"/>
  <c r="AL3" i="9"/>
  <c r="AF4" i="16"/>
  <c r="W9" i="16" s="1"/>
  <c r="F4" i="10"/>
  <c r="H2" i="16" s="1"/>
  <c r="F2" i="16"/>
  <c r="AL38" i="9"/>
  <c r="AL41" i="9" s="1"/>
  <c r="AL26" i="9"/>
  <c r="Z2" i="16" s="1"/>
  <c r="AL50" i="11"/>
  <c r="BM2" i="16" s="1"/>
  <c r="AL34" i="9"/>
  <c r="AL28" i="9"/>
  <c r="AL29" i="9" s="1"/>
  <c r="AL23" i="9"/>
  <c r="AG2" i="16"/>
  <c r="AI2" i="16"/>
  <c r="AC2" i="16"/>
  <c r="AL20" i="9"/>
  <c r="L2" i="16" s="1"/>
  <c r="F8" i="10"/>
  <c r="K2" i="16" s="1"/>
  <c r="AL58" i="9"/>
  <c r="BA2" i="16" s="1"/>
  <c r="AL56" i="9"/>
  <c r="AL55" i="9"/>
  <c r="AY2" i="16" s="1"/>
  <c r="F64" i="12"/>
  <c r="M64" i="12"/>
  <c r="J64" i="12"/>
  <c r="AH55" i="12"/>
  <c r="X55" i="12"/>
  <c r="F55" i="12"/>
  <c r="F58" i="12"/>
  <c r="F61" i="12"/>
  <c r="N63" i="11"/>
  <c r="K63" i="11"/>
  <c r="G63" i="11"/>
  <c r="AL18" i="10"/>
  <c r="AL61" i="9"/>
  <c r="BD2" i="16" s="1"/>
  <c r="AL60" i="9"/>
  <c r="BB2" i="16" s="1"/>
  <c r="AL59" i="9"/>
  <c r="BC2" i="16" s="1"/>
  <c r="AL54" i="9"/>
  <c r="AX2" i="16" s="1"/>
  <c r="AL53" i="9"/>
  <c r="AZ2" i="16" s="1"/>
  <c r="AL52" i="9"/>
  <c r="AW2" i="16" s="1"/>
  <c r="AL7" i="9"/>
  <c r="AE3" i="10"/>
  <c r="F6" i="10"/>
  <c r="I2" i="16" s="1"/>
  <c r="AL34" i="11"/>
  <c r="F10" i="10"/>
  <c r="I13" i="12"/>
  <c r="AV2" i="16"/>
  <c r="P2" i="16"/>
  <c r="O2" i="16"/>
  <c r="S8" i="10"/>
  <c r="V8" i="10"/>
  <c r="M2" i="16"/>
  <c r="Y4" i="10"/>
  <c r="Y6" i="10"/>
  <c r="G2" i="16"/>
  <c r="AB3" i="15"/>
  <c r="AF3" i="15"/>
  <c r="AF13" i="12"/>
  <c r="AB13" i="12"/>
  <c r="AE6" i="10"/>
  <c r="I10" i="12"/>
  <c r="AB8" i="10"/>
  <c r="F12" i="10"/>
  <c r="AL43" i="9" l="1"/>
  <c r="AH2" i="16" s="1"/>
  <c r="AF2" i="16"/>
  <c r="AL36" i="9"/>
  <c r="AD2" i="16"/>
  <c r="AL27" i="9"/>
  <c r="L25" i="16"/>
  <c r="F26" i="16" s="1"/>
  <c r="W8" i="16"/>
  <c r="V8" i="16"/>
  <c r="X8" i="16"/>
  <c r="Y8" i="16"/>
  <c r="V9" i="16"/>
  <c r="N2" i="16"/>
  <c r="J2" i="16"/>
  <c r="AL55" i="11"/>
  <c r="AL52" i="11"/>
  <c r="I3" i="15"/>
  <c r="L59" i="11"/>
  <c r="AL4" i="10"/>
  <c r="BE2" i="16"/>
  <c r="I7" i="12"/>
  <c r="AL45" i="9" l="1"/>
  <c r="F28" i="16"/>
  <c r="F27" i="16"/>
  <c r="B27" i="16"/>
  <c r="F29" i="16"/>
  <c r="B26" i="16"/>
  <c r="X9" i="16"/>
  <c r="BI2" i="16"/>
  <c r="BH2" i="16"/>
  <c r="BF2" i="16"/>
  <c r="BL2" i="16"/>
  <c r="BG2" i="16"/>
  <c r="BJ2" i="16"/>
  <c r="BK2" i="16"/>
  <c r="BP8" i="16" l="1"/>
  <c r="BK8" i="16"/>
  <c r="BK9" i="16"/>
  <c r="BM9" i="16"/>
  <c r="BM8" i="16"/>
  <c r="BP9" i="16"/>
  <c r="BI9" i="16"/>
  <c r="BQ9" i="16"/>
  <c r="BJ8" i="16"/>
  <c r="BN9" i="16"/>
  <c r="BN8" i="16"/>
  <c r="BQ8" i="16"/>
  <c r="BI8" i="16"/>
  <c r="BO9" i="16"/>
  <c r="BJ9" i="16"/>
  <c r="BL8" i="16"/>
  <c r="BO8" i="16"/>
  <c r="BL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KLASY01</author>
  </authors>
  <commentList>
    <comment ref="F52" authorId="0" shapeId="0" xr:uid="{00000000-0006-0000-0000-000001000000}">
      <text>
        <r>
          <rPr>
            <b/>
            <sz val="9"/>
            <color indexed="81"/>
            <rFont val="ＭＳ Ｐゴシック"/>
            <family val="3"/>
            <charset val="128"/>
          </rPr>
          <t xml:space="preserve">経費支弁者が2名の場合、スペースをつけないで、“/”で分けてください。職業、関係、住所、電話番号も同じように記入してください。住所及び電話番号が同じの場合、一つだけでよいです。
</t>
        </r>
        <r>
          <rPr>
            <sz val="8"/>
            <color indexed="81"/>
            <rFont val="ＭＳ Ｐゴシック"/>
            <family val="3"/>
            <charset val="128"/>
          </rPr>
          <t xml:space="preserve">In case there are two sponsors, please put not ‘’ space ‘’ but ‘’ /’’ between two sponsor’s names.  Please fill in occupation, relationship, address, telephone in the same way.  If two sponsor’s address and telephone are same, please fill in one information.
</t>
        </r>
        <r>
          <rPr>
            <sz val="9"/>
            <color indexed="81"/>
            <rFont val="SimHei"/>
            <family val="3"/>
          </rPr>
          <t>如果经费支付人为2名，请用“/”分割，之间不用空格。如果职业、关系、住所、电话号码等相同的话，只需填写一个。</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KLASY01</author>
  </authors>
  <commentList>
    <comment ref="AE3" authorId="0" shapeId="0" xr:uid="{00000000-0006-0000-0100-000001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F4" authorId="0" shapeId="0" xr:uid="{00000000-0006-0000-0100-000002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Y4" authorId="0" shapeId="0" xr:uid="{00000000-0006-0000-0100-000003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F6" authorId="0" shapeId="0" xr:uid="{00000000-0006-0000-0100-000004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Y6" authorId="0" shapeId="0" xr:uid="{00000000-0006-0000-0100-000005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AE6" authorId="0" shapeId="0" xr:uid="{00000000-0006-0000-0100-000006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F8" authorId="0" shapeId="0" xr:uid="{00000000-0006-0000-0100-000007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S8" authorId="0" shapeId="0" xr:uid="{00000000-0006-0000-0100-000008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V8" authorId="0" shapeId="0" xr:uid="{00000000-0006-0000-0100-000009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AB8" authorId="0" shapeId="0" xr:uid="{00000000-0006-0000-0100-00000A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F10" authorId="0" shapeId="0" xr:uid="{00000000-0006-0000-0100-00000B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F12" authorId="0" shapeId="0" xr:uid="{00000000-0006-0000-0100-00000C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OLJ5</author>
  </authors>
  <commentList>
    <comment ref="L59" authorId="0" shapeId="0" xr:uid="{00000000-0006-0000-0200-000001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KLASY01</author>
    <author>KLA-AC001</author>
  </authors>
  <commentList>
    <comment ref="I7" authorId="0" shapeId="0" xr:uid="{00000000-0006-0000-0300-000001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I10" authorId="0" shapeId="0" xr:uid="{00000000-0006-0000-0300-000002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I13" authorId="0" shapeId="0" xr:uid="{00000000-0006-0000-0300-000003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AB13" authorId="0" shapeId="0" xr:uid="{00000000-0006-0000-0300-000004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AF13" authorId="0" shapeId="0" xr:uid="{00000000-0006-0000-0300-000005000000}">
      <text>
        <r>
          <rPr>
            <sz val="9"/>
            <color indexed="81"/>
            <rFont val="ＭＳ Ｐゴシック"/>
            <family val="3"/>
            <charset val="128"/>
          </rPr>
          <t xml:space="preserve">入学願書に記入してください。
Please fill out an entrance to the application form.
</t>
        </r>
        <r>
          <rPr>
            <sz val="9"/>
            <color indexed="81"/>
            <rFont val="SimHei"/>
            <family val="3"/>
          </rPr>
          <t>请填写在入学愿书上。</t>
        </r>
      </text>
    </comment>
    <comment ref="V39" authorId="0" shapeId="0" xr:uid="{00000000-0006-0000-0300-000006000000}">
      <text>
        <r>
          <rPr>
            <sz val="9"/>
            <color indexed="81"/>
            <rFont val="ＭＳ Ｐゴシック"/>
            <family val="3"/>
            <charset val="128"/>
          </rPr>
          <t xml:space="preserve">左側の支払い期間をチェックしてください。
Please mark the term of payment.
</t>
        </r>
        <r>
          <rPr>
            <sz val="9"/>
            <color indexed="81"/>
            <rFont val="SimHei"/>
            <family val="3"/>
          </rPr>
          <t>请选择左边的支付期间。</t>
        </r>
      </text>
    </comment>
    <comment ref="F55" authorId="1" shapeId="0" xr:uid="{00000000-0006-0000-0300-000007000000}">
      <text>
        <r>
          <rPr>
            <sz val="9"/>
            <color indexed="81"/>
            <rFont val="MS P ゴシック"/>
            <family val="3"/>
            <charset val="128"/>
          </rPr>
          <t xml:space="preserve">入学願書に記入してください。
Please fill out an entrance to the application form.
</t>
        </r>
        <r>
          <rPr>
            <sz val="9"/>
            <color indexed="81"/>
            <rFont val="SimHei"/>
            <family val="3"/>
          </rPr>
          <t>请填写在入学愿书上。</t>
        </r>
      </text>
    </comment>
    <comment ref="X55" authorId="1" shapeId="0" xr:uid="{00000000-0006-0000-0300-000008000000}">
      <text>
        <r>
          <rPr>
            <sz val="9"/>
            <color indexed="81"/>
            <rFont val="MS P ゴシック"/>
            <family val="3"/>
            <charset val="128"/>
          </rPr>
          <t xml:space="preserve">入学願書に記入してください。
Please fill out an entrance to the application form.
</t>
        </r>
        <r>
          <rPr>
            <sz val="9"/>
            <color indexed="81"/>
            <rFont val="SimHei"/>
            <family val="3"/>
          </rPr>
          <t>请填写在入学愿书上。</t>
        </r>
      </text>
    </comment>
    <comment ref="AH55" authorId="1" shapeId="0" xr:uid="{00000000-0006-0000-0300-000009000000}">
      <text>
        <r>
          <rPr>
            <sz val="9"/>
            <color indexed="81"/>
            <rFont val="MS P ゴシック"/>
            <family val="3"/>
            <charset val="128"/>
          </rPr>
          <t xml:space="preserve">入学願書に記入してください。
Please fill out an entrance to the application form.
</t>
        </r>
        <r>
          <rPr>
            <sz val="9"/>
            <color indexed="81"/>
            <rFont val="SimHei"/>
            <family val="3"/>
          </rPr>
          <t>请填写在入学愿书上。</t>
        </r>
      </text>
    </comment>
    <comment ref="F58" authorId="1" shapeId="0" xr:uid="{00000000-0006-0000-0300-00000A000000}">
      <text>
        <r>
          <rPr>
            <sz val="9"/>
            <color indexed="81"/>
            <rFont val="MS P ゴシック"/>
            <family val="3"/>
            <charset val="128"/>
          </rPr>
          <t xml:space="preserve">入学願書に記入してください。
Please fill out an entrance to the application form.
</t>
        </r>
        <r>
          <rPr>
            <sz val="9"/>
            <color indexed="81"/>
            <rFont val="SimHei"/>
            <family val="3"/>
          </rPr>
          <t>请填写在入学愿书上。</t>
        </r>
      </text>
    </comment>
    <comment ref="F61" authorId="1" shapeId="0" xr:uid="{00000000-0006-0000-0300-00000B000000}">
      <text>
        <r>
          <rPr>
            <sz val="9"/>
            <color indexed="81"/>
            <rFont val="MS P ゴシック"/>
            <family val="3"/>
            <charset val="128"/>
          </rPr>
          <t xml:space="preserve">入学願書に記入してください。
Please fill out an entrance to the application form.
</t>
        </r>
        <r>
          <rPr>
            <sz val="9"/>
            <color indexed="81"/>
            <rFont val="SimHei"/>
            <family val="3"/>
          </rPr>
          <t>请填写在入学愿书上。</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KLASY01</author>
  </authors>
  <commentList>
    <comment ref="I3" authorId="0" shapeId="0" xr:uid="{00000000-0006-0000-0600-000001000000}">
      <text>
        <r>
          <rPr>
            <b/>
            <sz val="9"/>
            <color indexed="81"/>
            <rFont val="ＭＳ Ｐゴシック"/>
            <family val="3"/>
            <charset val="128"/>
          </rPr>
          <t xml:space="preserve">入学願書に記入してください。
Please fill out an entrance to the application form.
</t>
        </r>
        <r>
          <rPr>
            <b/>
            <sz val="9"/>
            <color indexed="81"/>
            <rFont val="SimHei"/>
            <family val="3"/>
          </rPr>
          <t>请填写在入学愿书上。</t>
        </r>
      </text>
    </comment>
    <comment ref="AB3" authorId="0" shapeId="0" xr:uid="{00000000-0006-0000-0600-000002000000}">
      <text>
        <r>
          <rPr>
            <b/>
            <sz val="9"/>
            <color indexed="81"/>
            <rFont val="ＭＳ Ｐゴシック"/>
            <family val="3"/>
            <charset val="128"/>
          </rPr>
          <t xml:space="preserve">入学願書に記入してください。
Please fill out an entrance to the application form.
</t>
        </r>
        <r>
          <rPr>
            <b/>
            <sz val="9"/>
            <color indexed="81"/>
            <rFont val="SimHei"/>
            <family val="3"/>
          </rPr>
          <t>请填写在入学愿书上。</t>
        </r>
      </text>
    </comment>
    <comment ref="AF3" authorId="0" shapeId="0" xr:uid="{00000000-0006-0000-0600-000003000000}">
      <text>
        <r>
          <rPr>
            <b/>
            <sz val="9"/>
            <color indexed="81"/>
            <rFont val="ＭＳ Ｐゴシック"/>
            <family val="3"/>
            <charset val="128"/>
          </rPr>
          <t xml:space="preserve">入学願書に記入してください。
Please fill out an entrance to the application form.
</t>
        </r>
        <r>
          <rPr>
            <b/>
            <sz val="9"/>
            <color indexed="81"/>
            <rFont val="SimHei"/>
            <family val="3"/>
          </rPr>
          <t>请填写在入学愿书上。</t>
        </r>
      </text>
    </comment>
  </commentList>
</comments>
</file>

<file path=xl/sharedStrings.xml><?xml version="1.0" encoding="utf-8"?>
<sst xmlns="http://schemas.openxmlformats.org/spreadsheetml/2006/main" count="656" uniqueCount="412">
  <si>
    <t>～</t>
    <phoneticPr fontId="1"/>
  </si>
  <si>
    <t>募集要項内容を承諾した上で、京進ランゲージアカデミーへの入学を申し込みます。</t>
    <rPh sb="14" eb="15">
      <t>キョウ</t>
    </rPh>
    <rPh sb="15" eb="16">
      <t>ススム</t>
    </rPh>
    <phoneticPr fontId="1"/>
  </si>
  <si>
    <t>年</t>
    <rPh sb="0" eb="1">
      <t>ネン</t>
    </rPh>
    <phoneticPr fontId="1"/>
  </si>
  <si>
    <t>月</t>
    <rPh sb="0" eb="1">
      <t>ツキ</t>
    </rPh>
    <phoneticPr fontId="1"/>
  </si>
  <si>
    <t>日</t>
    <rPh sb="0" eb="1">
      <t>ヒ</t>
    </rPh>
    <phoneticPr fontId="1"/>
  </si>
  <si>
    <t>day</t>
    <phoneticPr fontId="1"/>
  </si>
  <si>
    <t>month</t>
    <phoneticPr fontId="1"/>
  </si>
  <si>
    <t>year</t>
    <phoneticPr fontId="1"/>
  </si>
  <si>
    <t>国籍</t>
    <rPh sb="0" eb="2">
      <t>コクセキ</t>
    </rPh>
    <phoneticPr fontId="1"/>
  </si>
  <si>
    <t>生年月日</t>
    <rPh sb="0" eb="2">
      <t>セイネン</t>
    </rPh>
    <rPh sb="2" eb="4">
      <t>ガッピ</t>
    </rPh>
    <phoneticPr fontId="1"/>
  </si>
  <si>
    <t>)</t>
    <phoneticPr fontId="1"/>
  </si>
  <si>
    <t>上記の通り相違ありません。</t>
    <phoneticPr fontId="1"/>
  </si>
  <si>
    <t xml:space="preserve">  I fully understand what is written on the brochure of this school and apply for entrance of this school.</t>
    <phoneticPr fontId="1"/>
  </si>
  <si>
    <t xml:space="preserve">  I hereby declare the above statement is true and correct.</t>
    <phoneticPr fontId="1"/>
  </si>
  <si>
    <t>申請日</t>
    <rPh sb="0" eb="2">
      <t>シンセイ</t>
    </rPh>
    <rPh sb="2" eb="3">
      <t>ビ</t>
    </rPh>
    <phoneticPr fontId="1"/>
  </si>
  <si>
    <t>申請人署名</t>
    <rPh sb="0" eb="3">
      <t>シンセイニン</t>
    </rPh>
    <rPh sb="3" eb="5">
      <t>ショメイ</t>
    </rPh>
    <phoneticPr fontId="1"/>
  </si>
  <si>
    <t>Date of Application</t>
  </si>
  <si>
    <t>Applicant's Signature</t>
    <phoneticPr fontId="1"/>
  </si>
  <si>
    <t>履歴書　Personal History</t>
    <rPh sb="0" eb="3">
      <t>リレキショ</t>
    </rPh>
    <phoneticPr fontId="1"/>
  </si>
  <si>
    <t>□</t>
  </si>
  <si>
    <t>◆ 職歴・その他　Work Experience/Others</t>
    <rPh sb="2" eb="4">
      <t>ショクレキ</t>
    </rPh>
    <rPh sb="3" eb="4">
      <t>レキ</t>
    </rPh>
    <rPh sb="7" eb="8">
      <t>タ</t>
    </rPh>
    <phoneticPr fontId="1"/>
  </si>
  <si>
    <t>◆ 日本出入国歴　Previous Stay in Japan</t>
    <rPh sb="2" eb="4">
      <t>ニホン</t>
    </rPh>
    <rPh sb="4" eb="6">
      <t>シュツニュウ</t>
    </rPh>
    <rPh sb="6" eb="7">
      <t>コク</t>
    </rPh>
    <rPh sb="7" eb="8">
      <t>レキ</t>
    </rPh>
    <phoneticPr fontId="1"/>
  </si>
  <si>
    <t>以上のことは全て真実であり、私</t>
    <rPh sb="0" eb="2">
      <t>イジョウ</t>
    </rPh>
    <rPh sb="6" eb="7">
      <t>スベ</t>
    </rPh>
    <rPh sb="8" eb="10">
      <t>シンジツ</t>
    </rPh>
    <rPh sb="14" eb="15">
      <t>ワタシ</t>
    </rPh>
    <phoneticPr fontId="1"/>
  </si>
  <si>
    <t>京進ランゲージアカデミー入学願書 Application Form</t>
    <rPh sb="0" eb="2">
      <t>キョウシン</t>
    </rPh>
    <rPh sb="12" eb="14">
      <t>ニュウガク</t>
    </rPh>
    <rPh sb="14" eb="16">
      <t>ガンショ</t>
    </rPh>
    <phoneticPr fontId="1"/>
  </si>
  <si>
    <r>
      <t xml:space="preserve">氏名(漢字）
</t>
    </r>
    <r>
      <rPr>
        <sz val="8"/>
        <rFont val="ＭＳ Ｐ明朝"/>
        <family val="1"/>
        <charset val="128"/>
      </rPr>
      <t>Name in Kanji</t>
    </r>
    <phoneticPr fontId="1"/>
  </si>
  <si>
    <r>
      <t xml:space="preserve">氏名(ローマ字）
</t>
    </r>
    <r>
      <rPr>
        <sz val="8"/>
        <rFont val="ＭＳ Ｐ明朝"/>
        <family val="1"/>
        <charset val="128"/>
      </rPr>
      <t>Name in Roman</t>
    </r>
    <rPh sb="0" eb="2">
      <t>シメイ</t>
    </rPh>
    <rPh sb="6" eb="7">
      <t>ジ</t>
    </rPh>
    <phoneticPr fontId="1"/>
  </si>
  <si>
    <r>
      <t xml:space="preserve">男
</t>
    </r>
    <r>
      <rPr>
        <sz val="8"/>
        <rFont val="ＭＳ Ｐ明朝"/>
        <family val="1"/>
        <charset val="128"/>
      </rPr>
      <t>Male</t>
    </r>
    <rPh sb="0" eb="1">
      <t>オトコ</t>
    </rPh>
    <phoneticPr fontId="1"/>
  </si>
  <si>
    <r>
      <t xml:space="preserve">国籍
</t>
    </r>
    <r>
      <rPr>
        <sz val="8"/>
        <rFont val="ＭＳ Ｐ明朝"/>
        <family val="1"/>
        <charset val="128"/>
      </rPr>
      <t>Nationality</t>
    </r>
    <rPh sb="0" eb="2">
      <t>コクセキ</t>
    </rPh>
    <phoneticPr fontId="1"/>
  </si>
  <si>
    <r>
      <t xml:space="preserve">出生地
</t>
    </r>
    <r>
      <rPr>
        <sz val="8"/>
        <rFont val="ＭＳ Ｐ明朝"/>
        <family val="1"/>
        <charset val="128"/>
      </rPr>
      <t>Place of Birth</t>
    </r>
    <rPh sb="0" eb="3">
      <t>シュッセイチ</t>
    </rPh>
    <phoneticPr fontId="1"/>
  </si>
  <si>
    <r>
      <t xml:space="preserve">女
</t>
    </r>
    <r>
      <rPr>
        <sz val="8"/>
        <rFont val="ＭＳ Ｐ明朝"/>
        <family val="1"/>
        <charset val="128"/>
      </rPr>
      <t>Female</t>
    </r>
    <rPh sb="0" eb="1">
      <t>オンナ</t>
    </rPh>
    <phoneticPr fontId="1"/>
  </si>
  <si>
    <r>
      <t xml:space="preserve">配偶者の有無
</t>
    </r>
    <r>
      <rPr>
        <sz val="8"/>
        <rFont val="ＭＳ Ｐ明朝"/>
        <family val="1"/>
        <charset val="128"/>
      </rPr>
      <t>Marital status</t>
    </r>
    <rPh sb="0" eb="3">
      <t>ハイグウシャ</t>
    </rPh>
    <rPh sb="4" eb="6">
      <t>ウム</t>
    </rPh>
    <phoneticPr fontId="1"/>
  </si>
  <si>
    <r>
      <t xml:space="preserve">月
</t>
    </r>
    <r>
      <rPr>
        <sz val="8"/>
        <rFont val="ＭＳ Ｐ明朝"/>
        <family val="1"/>
        <charset val="128"/>
      </rPr>
      <t>Month</t>
    </r>
    <rPh sb="0" eb="1">
      <t>ツキ</t>
    </rPh>
    <phoneticPr fontId="1"/>
  </si>
  <si>
    <r>
      <t xml:space="preserve">日
</t>
    </r>
    <r>
      <rPr>
        <sz val="8"/>
        <rFont val="ＭＳ Ｐ明朝"/>
        <family val="1"/>
        <charset val="128"/>
      </rPr>
      <t>Day</t>
    </r>
    <rPh sb="0" eb="1">
      <t>ヒ</t>
    </rPh>
    <phoneticPr fontId="1"/>
  </si>
  <si>
    <r>
      <t xml:space="preserve">無
</t>
    </r>
    <r>
      <rPr>
        <sz val="8"/>
        <rFont val="ＭＳ Ｐ明朝"/>
        <family val="1"/>
        <charset val="128"/>
      </rPr>
      <t>Single</t>
    </r>
    <rPh sb="0" eb="1">
      <t>ナシ</t>
    </rPh>
    <phoneticPr fontId="1"/>
  </si>
  <si>
    <r>
      <t xml:space="preserve">有
</t>
    </r>
    <r>
      <rPr>
        <sz val="8"/>
        <rFont val="ＭＳ Ｐ明朝"/>
        <family val="1"/>
        <charset val="128"/>
      </rPr>
      <t>Married</t>
    </r>
    <rPh sb="0" eb="1">
      <t>アリ</t>
    </rPh>
    <phoneticPr fontId="1"/>
  </si>
  <si>
    <t>生年月日
Date of Birth</t>
    <rPh sb="0" eb="2">
      <t>セイネン</t>
    </rPh>
    <rPh sb="2" eb="4">
      <t>ガッピ</t>
    </rPh>
    <phoneticPr fontId="1"/>
  </si>
  <si>
    <r>
      <t xml:space="preserve">性別 </t>
    </r>
    <r>
      <rPr>
        <sz val="8"/>
        <rFont val="ＭＳ Ｐ明朝"/>
        <family val="1"/>
        <charset val="128"/>
      </rPr>
      <t>Sex</t>
    </r>
    <rPh sb="0" eb="2">
      <t>セイベツ</t>
    </rPh>
    <phoneticPr fontId="1"/>
  </si>
  <si>
    <r>
      <t xml:space="preserve">名 </t>
    </r>
    <r>
      <rPr>
        <sz val="8"/>
        <rFont val="ＭＳ Ｐ明朝"/>
        <family val="1"/>
        <charset val="128"/>
      </rPr>
      <t>Given names</t>
    </r>
    <rPh sb="0" eb="1">
      <t>メイ</t>
    </rPh>
    <phoneticPr fontId="1"/>
  </si>
  <si>
    <r>
      <t xml:space="preserve">氏 </t>
    </r>
    <r>
      <rPr>
        <sz val="8"/>
        <rFont val="ＭＳ Ｐ明朝"/>
        <family val="1"/>
        <charset val="128"/>
      </rPr>
      <t>Family name</t>
    </r>
    <rPh sb="0" eb="1">
      <t>シ</t>
    </rPh>
    <phoneticPr fontId="1"/>
  </si>
  <si>
    <r>
      <t xml:space="preserve">年
</t>
    </r>
    <r>
      <rPr>
        <sz val="8"/>
        <rFont val="ＭＳ Ｐ明朝"/>
        <family val="1"/>
        <charset val="128"/>
      </rPr>
      <t>Year</t>
    </r>
    <rPh sb="0" eb="1">
      <t>ネン</t>
    </rPh>
    <phoneticPr fontId="1"/>
  </si>
  <si>
    <r>
      <t>旅券番号</t>
    </r>
    <r>
      <rPr>
        <sz val="8"/>
        <rFont val="ＭＳ Ｐ明朝"/>
        <family val="1"/>
        <charset val="128"/>
      </rPr>
      <t xml:space="preserve">
Passport Number</t>
    </r>
    <rPh sb="0" eb="2">
      <t>リョケン</t>
    </rPh>
    <rPh sb="2" eb="4">
      <t>バンゴウ</t>
    </rPh>
    <phoneticPr fontId="1"/>
  </si>
  <si>
    <r>
      <t xml:space="preserve">有効期限
</t>
    </r>
    <r>
      <rPr>
        <sz val="8"/>
        <rFont val="ＭＳ Ｐ明朝"/>
        <family val="1"/>
        <charset val="128"/>
      </rPr>
      <t>Date of Expiry</t>
    </r>
    <rPh sb="0" eb="2">
      <t>ユウコウ</t>
    </rPh>
    <rPh sb="2" eb="4">
      <t>キゲン</t>
    </rPh>
    <phoneticPr fontId="1"/>
  </si>
  <si>
    <r>
      <t xml:space="preserve">無
</t>
    </r>
    <r>
      <rPr>
        <sz val="8"/>
        <rFont val="ＭＳ Ｐ明朝"/>
        <family val="1"/>
        <charset val="128"/>
      </rPr>
      <t>No</t>
    </r>
    <rPh sb="0" eb="1">
      <t>ナシ</t>
    </rPh>
    <phoneticPr fontId="1"/>
  </si>
  <si>
    <r>
      <t xml:space="preserve">有
</t>
    </r>
    <r>
      <rPr>
        <sz val="8"/>
        <rFont val="ＭＳ Ｐ明朝"/>
        <family val="1"/>
        <charset val="128"/>
      </rPr>
      <t>Yes</t>
    </r>
    <rPh sb="0" eb="1">
      <t>アリ</t>
    </rPh>
    <phoneticPr fontId="1"/>
  </si>
  <si>
    <r>
      <t xml:space="preserve">兵役
</t>
    </r>
    <r>
      <rPr>
        <sz val="8"/>
        <rFont val="ＭＳ Ｐ明朝"/>
        <family val="1"/>
        <charset val="128"/>
      </rPr>
      <t>Military Service</t>
    </r>
    <rPh sb="0" eb="2">
      <t>ヘイエキ</t>
    </rPh>
    <phoneticPr fontId="1"/>
  </si>
  <si>
    <r>
      <t xml:space="preserve">会社に勤務
</t>
    </r>
    <r>
      <rPr>
        <sz val="8"/>
        <rFont val="ＭＳ Ｐ明朝"/>
        <family val="1"/>
        <charset val="128"/>
      </rPr>
      <t>Worker</t>
    </r>
    <rPh sb="0" eb="2">
      <t>カイシャ</t>
    </rPh>
    <rPh sb="3" eb="5">
      <t>キンム</t>
    </rPh>
    <phoneticPr fontId="1"/>
  </si>
  <si>
    <r>
      <t xml:space="preserve">学生・在学中
</t>
    </r>
    <r>
      <rPr>
        <sz val="8"/>
        <rFont val="ＭＳ Ｐ明朝"/>
        <family val="1"/>
        <charset val="128"/>
      </rPr>
      <t>Student</t>
    </r>
    <rPh sb="0" eb="2">
      <t>ガクセイ</t>
    </rPh>
    <rPh sb="3" eb="5">
      <t>ザイガク</t>
    </rPh>
    <rPh sb="5" eb="6">
      <t>チュウ</t>
    </rPh>
    <phoneticPr fontId="1"/>
  </si>
  <si>
    <r>
      <t xml:space="preserve">在学中
</t>
    </r>
    <r>
      <rPr>
        <sz val="8"/>
        <rFont val="ＭＳ Ｐ明朝"/>
        <family val="1"/>
        <charset val="128"/>
      </rPr>
      <t>In school</t>
    </r>
    <rPh sb="0" eb="3">
      <t>ザイガクチュウ</t>
    </rPh>
    <phoneticPr fontId="1"/>
  </si>
  <si>
    <r>
      <t xml:space="preserve">休学中
</t>
    </r>
    <r>
      <rPr>
        <sz val="8"/>
        <rFont val="ＭＳ Ｐ明朝"/>
        <family val="1"/>
        <charset val="128"/>
      </rPr>
      <t>Temporary absence</t>
    </r>
    <rPh sb="0" eb="3">
      <t>キュウガクチュウ</t>
    </rPh>
    <phoneticPr fontId="1"/>
  </si>
  <si>
    <r>
      <t xml:space="preserve">大学院（博士）
</t>
    </r>
    <r>
      <rPr>
        <sz val="8"/>
        <rFont val="ＭＳ Ｐ明朝"/>
        <family val="1"/>
        <charset val="128"/>
      </rPr>
      <t>Doctor</t>
    </r>
    <rPh sb="0" eb="3">
      <t>ダイガクイン</t>
    </rPh>
    <rPh sb="4" eb="6">
      <t>ハカセ</t>
    </rPh>
    <phoneticPr fontId="1"/>
  </si>
  <si>
    <r>
      <t xml:space="preserve">大学院（修士）
</t>
    </r>
    <r>
      <rPr>
        <sz val="8"/>
        <rFont val="ＭＳ Ｐ明朝"/>
        <family val="1"/>
        <charset val="128"/>
      </rPr>
      <t>Master</t>
    </r>
    <rPh sb="0" eb="3">
      <t>ダイガクイン</t>
    </rPh>
    <rPh sb="4" eb="6">
      <t>シュウシ</t>
    </rPh>
    <phoneticPr fontId="1"/>
  </si>
  <si>
    <r>
      <t xml:space="preserve">大学
</t>
    </r>
    <r>
      <rPr>
        <sz val="8"/>
        <rFont val="ＭＳ Ｐ明朝"/>
        <family val="1"/>
        <charset val="128"/>
      </rPr>
      <t>Bachelor</t>
    </r>
    <rPh sb="0" eb="2">
      <t>ダイガク</t>
    </rPh>
    <phoneticPr fontId="1"/>
  </si>
  <si>
    <r>
      <t xml:space="preserve">短期大学
</t>
    </r>
    <r>
      <rPr>
        <sz val="8"/>
        <rFont val="ＭＳ Ｐ明朝"/>
        <family val="1"/>
        <charset val="128"/>
      </rPr>
      <t>Junior college</t>
    </r>
    <rPh sb="0" eb="2">
      <t>タンキ</t>
    </rPh>
    <rPh sb="2" eb="4">
      <t>ダイガク</t>
    </rPh>
    <phoneticPr fontId="1"/>
  </si>
  <si>
    <r>
      <t xml:space="preserve">専門学校
</t>
    </r>
    <r>
      <rPr>
        <sz val="8"/>
        <rFont val="ＭＳ Ｐ明朝"/>
        <family val="1"/>
        <charset val="128"/>
      </rPr>
      <t>College of technology</t>
    </r>
    <rPh sb="0" eb="2">
      <t>センモン</t>
    </rPh>
    <rPh sb="2" eb="4">
      <t>ガッコウ</t>
    </rPh>
    <phoneticPr fontId="1"/>
  </si>
  <si>
    <r>
      <t xml:space="preserve">高等学校
</t>
    </r>
    <r>
      <rPr>
        <sz val="8"/>
        <rFont val="ＭＳ Ｐ明朝"/>
        <family val="1"/>
        <charset val="128"/>
      </rPr>
      <t>Senior high school</t>
    </r>
    <rPh sb="0" eb="2">
      <t>コウトウ</t>
    </rPh>
    <rPh sb="2" eb="4">
      <t>ガッコウ</t>
    </rPh>
    <phoneticPr fontId="1"/>
  </si>
  <si>
    <r>
      <t xml:space="preserve">中学校
</t>
    </r>
    <r>
      <rPr>
        <sz val="8"/>
        <rFont val="ＭＳ Ｐ明朝"/>
        <family val="1"/>
        <charset val="128"/>
      </rPr>
      <t>Junior high school</t>
    </r>
    <rPh sb="0" eb="3">
      <t>チュウガッコウ</t>
    </rPh>
    <phoneticPr fontId="1"/>
  </si>
  <si>
    <t>（</t>
    <phoneticPr fontId="1"/>
  </si>
  <si>
    <r>
      <t xml:space="preserve">学校名
</t>
    </r>
    <r>
      <rPr>
        <sz val="8"/>
        <rFont val="ＭＳ Ｐ明朝"/>
        <family val="1"/>
        <charset val="128"/>
      </rPr>
      <t>Name of the school</t>
    </r>
    <rPh sb="0" eb="2">
      <t>ガッコウ</t>
    </rPh>
    <rPh sb="2" eb="3">
      <t>メイ</t>
    </rPh>
    <phoneticPr fontId="1"/>
  </si>
  <si>
    <r>
      <t xml:space="preserve">日本語試験
</t>
    </r>
    <r>
      <rPr>
        <sz val="8"/>
        <rFont val="ＭＳ Ｐ明朝"/>
        <family val="1"/>
        <charset val="128"/>
      </rPr>
      <t>Japanese Test</t>
    </r>
    <rPh sb="0" eb="3">
      <t>ニホンゴ</t>
    </rPh>
    <rPh sb="3" eb="5">
      <t>シケン</t>
    </rPh>
    <phoneticPr fontId="1"/>
  </si>
  <si>
    <r>
      <t xml:space="preserve">氏名
</t>
    </r>
    <r>
      <rPr>
        <sz val="8"/>
        <rFont val="ＭＳ Ｐ明朝"/>
        <family val="1"/>
        <charset val="128"/>
      </rPr>
      <t>Name</t>
    </r>
    <rPh sb="0" eb="2">
      <t>シメイ</t>
    </rPh>
    <phoneticPr fontId="1"/>
  </si>
  <si>
    <r>
      <t xml:space="preserve">職業
</t>
    </r>
    <r>
      <rPr>
        <sz val="8"/>
        <rFont val="ＭＳ Ｐ明朝"/>
        <family val="1"/>
        <charset val="128"/>
      </rPr>
      <t>Occupation</t>
    </r>
    <rPh sb="0" eb="2">
      <t>ショクギョウ</t>
    </rPh>
    <phoneticPr fontId="1"/>
  </si>
  <si>
    <r>
      <rPr>
        <sz val="8"/>
        <rFont val="ＭＳ Ｐ明朝"/>
        <family val="1"/>
        <charset val="128"/>
      </rPr>
      <t>申請人との関係</t>
    </r>
    <r>
      <rPr>
        <sz val="9"/>
        <rFont val="ＭＳ Ｐ明朝"/>
        <family val="1"/>
        <charset val="128"/>
      </rPr>
      <t xml:space="preserve">
</t>
    </r>
    <r>
      <rPr>
        <sz val="8"/>
        <rFont val="ＭＳ Ｐ明朝"/>
        <family val="1"/>
        <charset val="128"/>
      </rPr>
      <t>Relationship</t>
    </r>
    <rPh sb="0" eb="3">
      <t>シンセイニン</t>
    </rPh>
    <rPh sb="5" eb="7">
      <t>カンケイ</t>
    </rPh>
    <phoneticPr fontId="1"/>
  </si>
  <si>
    <r>
      <t xml:space="preserve">勤務先
</t>
    </r>
    <r>
      <rPr>
        <sz val="8"/>
        <rFont val="ＭＳ Ｐ明朝"/>
        <family val="1"/>
        <charset val="128"/>
      </rPr>
      <t>Company</t>
    </r>
    <rPh sb="0" eb="3">
      <t>キンムサキ</t>
    </rPh>
    <phoneticPr fontId="1"/>
  </si>
  <si>
    <r>
      <t xml:space="preserve">名称
</t>
    </r>
    <r>
      <rPr>
        <sz val="8"/>
        <rFont val="ＭＳ Ｐ明朝"/>
        <family val="1"/>
        <charset val="128"/>
      </rPr>
      <t>Name</t>
    </r>
    <phoneticPr fontId="1"/>
  </si>
  <si>
    <r>
      <t xml:space="preserve">現住所
</t>
    </r>
    <r>
      <rPr>
        <sz val="8"/>
        <rFont val="ＭＳ Ｐ明朝"/>
        <family val="1"/>
        <charset val="128"/>
      </rPr>
      <t>Present Address</t>
    </r>
    <rPh sb="0" eb="3">
      <t>ゲンジュウショ</t>
    </rPh>
    <phoneticPr fontId="1"/>
  </si>
  <si>
    <r>
      <t xml:space="preserve">犯罪歴
</t>
    </r>
    <r>
      <rPr>
        <sz val="8"/>
        <rFont val="ＭＳ Ｐ明朝"/>
        <family val="1"/>
        <charset val="128"/>
      </rPr>
      <t>Criminal Record</t>
    </r>
    <rPh sb="0" eb="3">
      <t>ハンザイレキ</t>
    </rPh>
    <phoneticPr fontId="1"/>
  </si>
  <si>
    <t>→</t>
    <phoneticPr fontId="1"/>
  </si>
  <si>
    <r>
      <t xml:space="preserve">具体的内容
</t>
    </r>
    <r>
      <rPr>
        <sz val="8"/>
        <rFont val="ＭＳ Ｐ明朝"/>
        <family val="1"/>
        <charset val="128"/>
      </rPr>
      <t>details</t>
    </r>
    <rPh sb="0" eb="3">
      <t>グタイテキ</t>
    </rPh>
    <rPh sb="3" eb="5">
      <t>ナイヨウ</t>
    </rPh>
    <phoneticPr fontId="1"/>
  </si>
  <si>
    <r>
      <t xml:space="preserve">日本へ行く準備中
</t>
    </r>
    <r>
      <rPr>
        <sz val="8"/>
        <rFont val="ＭＳ Ｐ明朝"/>
        <family val="1"/>
        <charset val="128"/>
      </rPr>
      <t>Preparing for study in Japan</t>
    </r>
    <rPh sb="0" eb="2">
      <t>ニホン</t>
    </rPh>
    <rPh sb="3" eb="4">
      <t>イ</t>
    </rPh>
    <rPh sb="5" eb="8">
      <t>ジュンビチュウ</t>
    </rPh>
    <phoneticPr fontId="1"/>
  </si>
  <si>
    <r>
      <t xml:space="preserve">その他
</t>
    </r>
    <r>
      <rPr>
        <sz val="8"/>
        <rFont val="ＭＳ Ｐ明朝"/>
        <family val="1"/>
        <charset val="128"/>
      </rPr>
      <t>Others</t>
    </r>
    <rPh sb="2" eb="3">
      <t>タ</t>
    </rPh>
    <phoneticPr fontId="1"/>
  </si>
  <si>
    <r>
      <t xml:space="preserve">中退
</t>
    </r>
    <r>
      <rPr>
        <sz val="8"/>
        <rFont val="ＭＳ Ｐ明朝"/>
        <family val="1"/>
        <charset val="128"/>
      </rPr>
      <t>Withdrawal</t>
    </r>
    <rPh sb="0" eb="2">
      <t>チュウタイ</t>
    </rPh>
    <phoneticPr fontId="1"/>
  </si>
  <si>
    <r>
      <t xml:space="preserve">年収
</t>
    </r>
    <r>
      <rPr>
        <sz val="8"/>
        <rFont val="ＭＳ Ｐ明朝"/>
        <family val="1"/>
        <charset val="128"/>
      </rPr>
      <t>Annual income</t>
    </r>
    <rPh sb="0" eb="2">
      <t>ネンシュウ</t>
    </rPh>
    <phoneticPr fontId="1"/>
  </si>
  <si>
    <r>
      <t xml:space="preserve">電話番号
</t>
    </r>
    <r>
      <rPr>
        <sz val="8"/>
        <rFont val="ＭＳ Ｐ明朝"/>
        <family val="1"/>
        <charset val="128"/>
      </rPr>
      <t>Tel. No.</t>
    </r>
    <rPh sb="0" eb="2">
      <t>デンワ</t>
    </rPh>
    <rPh sb="2" eb="4">
      <t>バンゴウ</t>
    </rPh>
    <phoneticPr fontId="1"/>
  </si>
  <si>
    <t>電話番号
Tel. No.</t>
    <rPh sb="0" eb="2">
      <t>デンワ</t>
    </rPh>
    <rPh sb="2" eb="4">
      <t>バンゴウ</t>
    </rPh>
    <phoneticPr fontId="1"/>
  </si>
  <si>
    <r>
      <t xml:space="preserve">メールアドレス
</t>
    </r>
    <r>
      <rPr>
        <sz val="8"/>
        <rFont val="ＭＳ Ｐ明朝"/>
        <family val="1"/>
        <charset val="128"/>
      </rPr>
      <t>E-mail add.</t>
    </r>
    <phoneticPr fontId="1"/>
  </si>
  <si>
    <t>1）</t>
    <phoneticPr fontId="1"/>
  </si>
  <si>
    <t>2）</t>
    <phoneticPr fontId="1"/>
  </si>
  <si>
    <t>3）</t>
    <phoneticPr fontId="1"/>
  </si>
  <si>
    <t>4）</t>
    <phoneticPr fontId="1"/>
  </si>
  <si>
    <r>
      <t xml:space="preserve">出生地
</t>
    </r>
    <r>
      <rPr>
        <sz val="7"/>
        <rFont val="ＭＳ Ｐ明朝"/>
        <family val="1"/>
        <charset val="128"/>
      </rPr>
      <t>Place of Birth</t>
    </r>
    <rPh sb="0" eb="3">
      <t>シュッセイチ</t>
    </rPh>
    <phoneticPr fontId="1"/>
  </si>
  <si>
    <r>
      <t xml:space="preserve">続柄
</t>
    </r>
    <r>
      <rPr>
        <sz val="8"/>
        <rFont val="ＭＳ Ｐ明朝"/>
        <family val="1"/>
        <charset val="128"/>
      </rPr>
      <t>Relation</t>
    </r>
    <rPh sb="0" eb="2">
      <t>ゾクガラ</t>
    </rPh>
    <phoneticPr fontId="1"/>
  </si>
  <si>
    <r>
      <t xml:space="preserve">住所
</t>
    </r>
    <r>
      <rPr>
        <sz val="8"/>
        <rFont val="ＭＳ Ｐ明朝"/>
        <family val="1"/>
        <charset val="128"/>
      </rPr>
      <t>Address</t>
    </r>
    <rPh sb="0" eb="2">
      <t>ジュウショ</t>
    </rPh>
    <phoneticPr fontId="1"/>
  </si>
  <si>
    <r>
      <t xml:space="preserve">学校名
</t>
    </r>
    <r>
      <rPr>
        <sz val="8"/>
        <rFont val="ＭＳ Ｐ明朝"/>
        <family val="1"/>
        <charset val="128"/>
      </rPr>
      <t>Name of School</t>
    </r>
    <rPh sb="0" eb="2">
      <t>ガッコウ</t>
    </rPh>
    <rPh sb="2" eb="3">
      <t>メイ</t>
    </rPh>
    <phoneticPr fontId="1"/>
  </si>
  <si>
    <r>
      <t xml:space="preserve">学校所在地
</t>
    </r>
    <r>
      <rPr>
        <sz val="8"/>
        <rFont val="ＭＳ Ｐ明朝"/>
        <family val="1"/>
        <charset val="128"/>
      </rPr>
      <t>School Address</t>
    </r>
    <rPh sb="0" eb="2">
      <t>ガッコウ</t>
    </rPh>
    <rPh sb="2" eb="5">
      <t>ショザイチ</t>
    </rPh>
    <phoneticPr fontId="1"/>
  </si>
  <si>
    <r>
      <t xml:space="preserve">会社名
</t>
    </r>
    <r>
      <rPr>
        <sz val="8"/>
        <rFont val="ＭＳ Ｐ明朝"/>
        <family val="1"/>
        <charset val="128"/>
      </rPr>
      <t>Name of Company</t>
    </r>
    <rPh sb="0" eb="3">
      <t>カイシャメイ</t>
    </rPh>
    <rPh sb="3" eb="4">
      <t>ガクメイ</t>
    </rPh>
    <phoneticPr fontId="1"/>
  </si>
  <si>
    <r>
      <t xml:space="preserve">所在地
</t>
    </r>
    <r>
      <rPr>
        <sz val="8"/>
        <rFont val="ＭＳ Ｐ明朝"/>
        <family val="1"/>
        <charset val="128"/>
      </rPr>
      <t>Address</t>
    </r>
    <rPh sb="0" eb="3">
      <t>ショザイチ</t>
    </rPh>
    <phoneticPr fontId="1"/>
  </si>
  <si>
    <r>
      <t xml:space="preserve">査証種類・在留資格
</t>
    </r>
    <r>
      <rPr>
        <sz val="8"/>
        <rFont val="ＭＳ Ｐ明朝"/>
        <family val="1"/>
        <charset val="128"/>
      </rPr>
      <t>Visa Status</t>
    </r>
    <rPh sb="0" eb="2">
      <t>サショウ</t>
    </rPh>
    <rPh sb="2" eb="4">
      <t>シュルイ</t>
    </rPh>
    <rPh sb="5" eb="7">
      <t>ザイリュウ</t>
    </rPh>
    <rPh sb="7" eb="9">
      <t>シカク</t>
    </rPh>
    <phoneticPr fontId="1"/>
  </si>
  <si>
    <r>
      <t>滞在目的</t>
    </r>
    <r>
      <rPr>
        <sz val="8"/>
        <rFont val="ＭＳ Ｐ明朝"/>
        <family val="1"/>
        <charset val="128"/>
      </rPr>
      <t xml:space="preserve">
Purpose of Stay</t>
    </r>
    <rPh sb="0" eb="2">
      <t>タイザイ</t>
    </rPh>
    <rPh sb="2" eb="4">
      <t>モクテキ</t>
    </rPh>
    <phoneticPr fontId="1"/>
  </si>
  <si>
    <r>
      <t xml:space="preserve">所在地
</t>
    </r>
    <r>
      <rPr>
        <sz val="8"/>
        <rFont val="ＭＳ Ｐ明朝"/>
        <family val="1"/>
        <charset val="128"/>
      </rPr>
      <t>Town/City</t>
    </r>
    <rPh sb="0" eb="3">
      <t>ショザイチ</t>
    </rPh>
    <phoneticPr fontId="1"/>
  </si>
  <si>
    <r>
      <t>◆ 日本に留学する目的・理由を具体的に書いてください</t>
    </r>
    <r>
      <rPr>
        <b/>
        <sz val="8"/>
        <rFont val="ＭＳ Ｐ明朝"/>
        <family val="1"/>
        <charset val="128"/>
      </rPr>
      <t>　Please write reason and purpose of study in Japan concretely.</t>
    </r>
    <rPh sb="2" eb="4">
      <t>ニホン</t>
    </rPh>
    <rPh sb="5" eb="7">
      <t>リュウガク</t>
    </rPh>
    <rPh sb="9" eb="11">
      <t>モクテキ</t>
    </rPh>
    <rPh sb="12" eb="14">
      <t>リユウ</t>
    </rPh>
    <rPh sb="15" eb="18">
      <t>グタイテキ</t>
    </rPh>
    <rPh sb="19" eb="20">
      <t>カ</t>
    </rPh>
    <phoneticPr fontId="1"/>
  </si>
  <si>
    <t>が確認したものです。</t>
    <phoneticPr fontId="1"/>
  </si>
  <si>
    <t>◆ 日本語学校終了後の予定　Your plan after graduation</t>
    <rPh sb="2" eb="5">
      <t>ニホンゴ</t>
    </rPh>
    <rPh sb="5" eb="7">
      <t>ガッコウ</t>
    </rPh>
    <rPh sb="7" eb="10">
      <t>シュウリョウゴ</t>
    </rPh>
    <rPh sb="11" eb="13">
      <t>ヨテイ</t>
    </rPh>
    <phoneticPr fontId="1"/>
  </si>
  <si>
    <r>
      <rPr>
        <sz val="10"/>
        <rFont val="ＭＳ Ｐ明朝"/>
        <family val="1"/>
        <charset val="128"/>
      </rPr>
      <t>進学希望先学校名</t>
    </r>
    <r>
      <rPr>
        <sz val="11"/>
        <rFont val="ＭＳ Ｐ明朝"/>
        <family val="1"/>
        <charset val="128"/>
      </rPr>
      <t xml:space="preserve">
</t>
    </r>
    <r>
      <rPr>
        <sz val="9"/>
        <rFont val="ＭＳ Ｐ明朝"/>
        <family val="1"/>
        <charset val="128"/>
      </rPr>
      <t>Name of the school</t>
    </r>
    <rPh sb="0" eb="2">
      <t>シンガク</t>
    </rPh>
    <rPh sb="2" eb="4">
      <t>キボウ</t>
    </rPh>
    <rPh sb="4" eb="5">
      <t>サキ</t>
    </rPh>
    <rPh sb="5" eb="7">
      <t>ガッコウ</t>
    </rPh>
    <rPh sb="7" eb="8">
      <t>メイ</t>
    </rPh>
    <phoneticPr fontId="1"/>
  </si>
  <si>
    <r>
      <rPr>
        <sz val="10"/>
        <rFont val="ＭＳ Ｐ明朝"/>
        <family val="1"/>
        <charset val="128"/>
      </rPr>
      <t>希望学科・専攻</t>
    </r>
    <r>
      <rPr>
        <sz val="11"/>
        <rFont val="ＭＳ Ｐ明朝"/>
        <family val="1"/>
        <charset val="128"/>
      </rPr>
      <t xml:space="preserve">
</t>
    </r>
    <r>
      <rPr>
        <sz val="9"/>
        <rFont val="ＭＳ Ｐ明朝"/>
        <family val="1"/>
        <charset val="128"/>
      </rPr>
      <t>Faculty/Subject</t>
    </r>
    <rPh sb="0" eb="2">
      <t>キボウ</t>
    </rPh>
    <rPh sb="2" eb="4">
      <t>ガッカ</t>
    </rPh>
    <rPh sb="5" eb="7">
      <t>センコウ</t>
    </rPh>
    <rPh sb="7" eb="8">
      <t>コウメイ</t>
    </rPh>
    <phoneticPr fontId="1"/>
  </si>
  <si>
    <r>
      <rPr>
        <sz val="10"/>
        <rFont val="ＭＳ Ｐ明朝"/>
        <family val="1"/>
        <charset val="128"/>
      </rPr>
      <t>日本で進学希望</t>
    </r>
    <r>
      <rPr>
        <sz val="8"/>
        <rFont val="ＭＳ Ｐ明朝"/>
        <family val="1"/>
        <charset val="128"/>
      </rPr>
      <t xml:space="preserve">
</t>
    </r>
    <r>
      <rPr>
        <sz val="9"/>
        <rFont val="ＭＳ Ｐ明朝"/>
        <family val="1"/>
        <charset val="128"/>
      </rPr>
      <t>Enter school of higher education in Japan</t>
    </r>
    <rPh sb="0" eb="2">
      <t>ニホン</t>
    </rPh>
    <rPh sb="3" eb="5">
      <t>シンガク</t>
    </rPh>
    <rPh sb="5" eb="7">
      <t>キボウ</t>
    </rPh>
    <phoneticPr fontId="1"/>
  </si>
  <si>
    <r>
      <rPr>
        <sz val="10"/>
        <rFont val="ＭＳ Ｐ明朝"/>
        <family val="1"/>
        <charset val="128"/>
      </rPr>
      <t>帰国</t>
    </r>
    <r>
      <rPr>
        <sz val="9"/>
        <rFont val="ＭＳ Ｐ明朝"/>
        <family val="1"/>
        <charset val="128"/>
      </rPr>
      <t xml:space="preserve">
Return to home country</t>
    </r>
    <rPh sb="0" eb="2">
      <t>キコク</t>
    </rPh>
    <phoneticPr fontId="1"/>
  </si>
  <si>
    <r>
      <t xml:space="preserve">その他
</t>
    </r>
    <r>
      <rPr>
        <sz val="9"/>
        <rFont val="ＭＳ Ｐ明朝"/>
        <family val="1"/>
        <charset val="128"/>
      </rPr>
      <t>Others</t>
    </r>
    <rPh sb="2" eb="3">
      <t>ホカ</t>
    </rPh>
    <phoneticPr fontId="1"/>
  </si>
  <si>
    <r>
      <rPr>
        <sz val="10"/>
        <rFont val="ＭＳ Ｐ明朝"/>
        <family val="1"/>
        <charset val="128"/>
      </rPr>
      <t>日本での就職</t>
    </r>
    <r>
      <rPr>
        <sz val="9"/>
        <rFont val="ＭＳ Ｐ明朝"/>
        <family val="1"/>
        <charset val="128"/>
      </rPr>
      <t xml:space="preserve">
Find work in Japan</t>
    </r>
    <rPh sb="0" eb="2">
      <t>ニホン</t>
    </rPh>
    <rPh sb="4" eb="6">
      <t>シュウショク</t>
    </rPh>
    <phoneticPr fontId="1"/>
  </si>
  <si>
    <t>経費支弁書　Sponsor Certificate</t>
    <rPh sb="0" eb="2">
      <t>ケイヒ</t>
    </rPh>
    <rPh sb="2" eb="4">
      <t>シベン</t>
    </rPh>
    <rPh sb="4" eb="5">
      <t>ショ</t>
    </rPh>
    <phoneticPr fontId="1"/>
  </si>
  <si>
    <t>日本国法務大臣　殿</t>
    <rPh sb="0" eb="2">
      <t>ニホン</t>
    </rPh>
    <rPh sb="2" eb="3">
      <t>コク</t>
    </rPh>
    <rPh sb="3" eb="5">
      <t>ホウム</t>
    </rPh>
    <rPh sb="5" eb="7">
      <t>ダイジン</t>
    </rPh>
    <rPh sb="8" eb="9">
      <t>ドノ</t>
    </rPh>
    <phoneticPr fontId="1"/>
  </si>
  <si>
    <t>申請者氏名</t>
    <rPh sb="0" eb="2">
      <t>シンセイ</t>
    </rPh>
    <rPh sb="2" eb="3">
      <t>シャ</t>
    </rPh>
    <rPh sb="3" eb="5">
      <t>シメイ</t>
    </rPh>
    <phoneticPr fontId="1"/>
  </si>
  <si>
    <t>Name of applicant</t>
    <phoneticPr fontId="1"/>
  </si>
  <si>
    <t>Nationality</t>
    <phoneticPr fontId="1"/>
  </si>
  <si>
    <t>Date of Birth</t>
    <phoneticPr fontId="1"/>
  </si>
  <si>
    <t>（</t>
    <phoneticPr fontId="1"/>
  </si>
  <si>
    <t>）</t>
    <phoneticPr fontId="1"/>
  </si>
  <si>
    <r>
      <rPr>
        <sz val="11"/>
        <rFont val="ＭＳ Ｐ明朝"/>
        <family val="1"/>
        <charset val="128"/>
      </rPr>
      <t>男</t>
    </r>
    <r>
      <rPr>
        <sz val="9"/>
        <rFont val="ＭＳ Ｐ明朝"/>
        <family val="1"/>
        <charset val="128"/>
      </rPr>
      <t xml:space="preserve">
Male</t>
    </r>
    <rPh sb="0" eb="1">
      <t>オトコ</t>
    </rPh>
    <phoneticPr fontId="1"/>
  </si>
  <si>
    <r>
      <rPr>
        <sz val="11"/>
        <rFont val="ＭＳ Ｐ明朝"/>
        <family val="1"/>
        <charset val="128"/>
      </rPr>
      <t>女</t>
    </r>
    <r>
      <rPr>
        <sz val="9"/>
        <rFont val="ＭＳ Ｐ明朝"/>
        <family val="1"/>
        <charset val="128"/>
      </rPr>
      <t xml:space="preserve">
Female</t>
    </r>
    <rPh sb="0" eb="1">
      <t>オンナ</t>
    </rPh>
    <phoneticPr fontId="1"/>
  </si>
  <si>
    <t>　私は上記申請者の日本国滞在期間中の費用を負担するものであります。ここに経費支弁をする理由及び支弁内容を説明させていただき、以下の事を誓約します。なお、上記申請者の在留期間更新許可を申請する際には、送金証明書あるいは預金残高の証明書のコピー等を提出します。</t>
    <rPh sb="1" eb="2">
      <t>ワタシ</t>
    </rPh>
    <rPh sb="3" eb="5">
      <t>ジョウキ</t>
    </rPh>
    <rPh sb="5" eb="8">
      <t>シンセイシャ</t>
    </rPh>
    <rPh sb="9" eb="11">
      <t>ニホン</t>
    </rPh>
    <rPh sb="11" eb="12">
      <t>コク</t>
    </rPh>
    <rPh sb="12" eb="14">
      <t>タイザイ</t>
    </rPh>
    <rPh sb="14" eb="17">
      <t>キカンチュウ</t>
    </rPh>
    <rPh sb="18" eb="20">
      <t>ヒヨウ</t>
    </rPh>
    <rPh sb="21" eb="23">
      <t>フタン</t>
    </rPh>
    <rPh sb="36" eb="38">
      <t>ケイヒ</t>
    </rPh>
    <rPh sb="38" eb="40">
      <t>シベン</t>
    </rPh>
    <rPh sb="43" eb="45">
      <t>リユウ</t>
    </rPh>
    <rPh sb="45" eb="46">
      <t>オヨ</t>
    </rPh>
    <rPh sb="47" eb="49">
      <t>シベン</t>
    </rPh>
    <rPh sb="49" eb="51">
      <t>ナイヨウ</t>
    </rPh>
    <rPh sb="52" eb="54">
      <t>セツメイ</t>
    </rPh>
    <rPh sb="62" eb="64">
      <t>イカ</t>
    </rPh>
    <rPh sb="65" eb="66">
      <t>コト</t>
    </rPh>
    <rPh sb="67" eb="69">
      <t>セイヤク</t>
    </rPh>
    <rPh sb="76" eb="78">
      <t>ジョウキ</t>
    </rPh>
    <rPh sb="78" eb="80">
      <t>シンセイ</t>
    </rPh>
    <rPh sb="80" eb="81">
      <t>シャ</t>
    </rPh>
    <rPh sb="82" eb="84">
      <t>ザイリュウ</t>
    </rPh>
    <rPh sb="84" eb="86">
      <t>キカン</t>
    </rPh>
    <rPh sb="86" eb="88">
      <t>コウシン</t>
    </rPh>
    <rPh sb="88" eb="90">
      <t>キョカ</t>
    </rPh>
    <rPh sb="91" eb="93">
      <t>シンセイ</t>
    </rPh>
    <rPh sb="95" eb="96">
      <t>サイ</t>
    </rPh>
    <rPh sb="99" eb="101">
      <t>ソウキン</t>
    </rPh>
    <rPh sb="101" eb="104">
      <t>ショウメイショ</t>
    </rPh>
    <rPh sb="108" eb="110">
      <t>ヨキン</t>
    </rPh>
    <rPh sb="110" eb="112">
      <t>ザンダカ</t>
    </rPh>
    <rPh sb="113" eb="116">
      <t>ショウメイショ</t>
    </rPh>
    <rPh sb="120" eb="121">
      <t>ナド</t>
    </rPh>
    <rPh sb="122" eb="124">
      <t>テイシュツ</t>
    </rPh>
    <phoneticPr fontId="1"/>
  </si>
  <si>
    <t>　I hereby vow to sponsor the applicant for the expenses during his/her attendance at the school in Japan. Evidence that this support has been provided may requested when the applicant applies for extension.</t>
    <phoneticPr fontId="1"/>
  </si>
  <si>
    <r>
      <rPr>
        <sz val="11"/>
        <rFont val="ＭＳ Ｐ明朝"/>
        <family val="1"/>
        <charset val="128"/>
      </rPr>
      <t>円</t>
    </r>
    <r>
      <rPr>
        <sz val="8"/>
        <rFont val="ＭＳ Ｐ明朝"/>
        <family val="1"/>
        <charset val="128"/>
      </rPr>
      <t xml:space="preserve">
</t>
    </r>
    <r>
      <rPr>
        <sz val="9"/>
        <rFont val="ＭＳ Ｐ明朝"/>
        <family val="1"/>
        <charset val="128"/>
      </rPr>
      <t>yen</t>
    </r>
    <rPh sb="0" eb="1">
      <t>エン</t>
    </rPh>
    <phoneticPr fontId="1"/>
  </si>
  <si>
    <r>
      <t xml:space="preserve">１年ごと
</t>
    </r>
    <r>
      <rPr>
        <sz val="9"/>
        <rFont val="ＭＳ Ｐ明朝"/>
        <family val="1"/>
        <charset val="128"/>
      </rPr>
      <t>1year</t>
    </r>
    <rPh sb="1" eb="2">
      <t>ネン</t>
    </rPh>
    <phoneticPr fontId="1"/>
  </si>
  <si>
    <r>
      <t xml:space="preserve">半年ごと
</t>
    </r>
    <r>
      <rPr>
        <sz val="9"/>
        <rFont val="ＭＳ Ｐ明朝"/>
        <family val="1"/>
        <charset val="128"/>
      </rPr>
      <t>6months</t>
    </r>
    <rPh sb="0" eb="2">
      <t>ハントシ</t>
    </rPh>
    <phoneticPr fontId="1"/>
  </si>
  <si>
    <t>・</t>
    <phoneticPr fontId="1"/>
  </si>
  <si>
    <r>
      <t xml:space="preserve">支払い方法
</t>
    </r>
    <r>
      <rPr>
        <sz val="9"/>
        <rFont val="ＭＳ Ｐ明朝"/>
        <family val="1"/>
        <charset val="128"/>
      </rPr>
      <t>Means of payment</t>
    </r>
    <rPh sb="0" eb="2">
      <t>シハラ</t>
    </rPh>
    <rPh sb="3" eb="5">
      <t>ホウホウ</t>
    </rPh>
    <phoneticPr fontId="1"/>
  </si>
  <si>
    <r>
      <t>１．経費支弁引受経緯　</t>
    </r>
    <r>
      <rPr>
        <b/>
        <sz val="10"/>
        <rFont val="ＭＳ Ｐ明朝"/>
        <family val="1"/>
        <charset val="128"/>
      </rPr>
      <t>Reason for acceptance of payment</t>
    </r>
    <rPh sb="2" eb="4">
      <t>ケイヒ</t>
    </rPh>
    <rPh sb="4" eb="6">
      <t>シベン</t>
    </rPh>
    <rPh sb="6" eb="8">
      <t>ヒキウケ</t>
    </rPh>
    <rPh sb="8" eb="10">
      <t>ケイイ</t>
    </rPh>
    <phoneticPr fontId="1"/>
  </si>
  <si>
    <r>
      <t>２．経費支弁内容　</t>
    </r>
    <r>
      <rPr>
        <b/>
        <sz val="10"/>
        <rFont val="ＭＳ Ｐ明朝"/>
        <family val="1"/>
        <charset val="128"/>
      </rPr>
      <t>Substance of payment</t>
    </r>
    <rPh sb="2" eb="4">
      <t>ケイヒ</t>
    </rPh>
    <rPh sb="4" eb="6">
      <t>シベン</t>
    </rPh>
    <rPh sb="6" eb="8">
      <t>ナイヨウ</t>
    </rPh>
    <phoneticPr fontId="1"/>
  </si>
  <si>
    <r>
      <t>◆ 経費支弁者情報　</t>
    </r>
    <r>
      <rPr>
        <b/>
        <sz val="10"/>
        <rFont val="ＭＳ Ｐ明朝"/>
        <family val="1"/>
        <charset val="128"/>
      </rPr>
      <t>Sponsor's information</t>
    </r>
    <rPh sb="2" eb="4">
      <t>ケイヒ</t>
    </rPh>
    <rPh sb="4" eb="6">
      <t>シベン</t>
    </rPh>
    <rPh sb="6" eb="7">
      <t>シャ</t>
    </rPh>
    <rPh sb="7" eb="9">
      <t>ジョウホウ</t>
    </rPh>
    <phoneticPr fontId="1"/>
  </si>
  <si>
    <t>氏</t>
    <rPh sb="0" eb="1">
      <t>シ</t>
    </rPh>
    <phoneticPr fontId="1"/>
  </si>
  <si>
    <t>名</t>
    <rPh sb="0" eb="1">
      <t>メイ</t>
    </rPh>
    <phoneticPr fontId="1"/>
  </si>
  <si>
    <t>Family name</t>
    <phoneticPr fontId="1"/>
  </si>
  <si>
    <t>Given names</t>
    <phoneticPr fontId="1"/>
  </si>
  <si>
    <t>6）</t>
    <phoneticPr fontId="1"/>
  </si>
  <si>
    <t>7）</t>
    <phoneticPr fontId="1"/>
  </si>
  <si>
    <t>3）</t>
    <phoneticPr fontId="1"/>
  </si>
  <si>
    <t>5）</t>
    <phoneticPr fontId="1"/>
  </si>
  <si>
    <t>レート</t>
  </si>
  <si>
    <t>回数</t>
    <rPh sb="0" eb="2">
      <t>カイスウ</t>
    </rPh>
    <phoneticPr fontId="1"/>
  </si>
  <si>
    <t>NO.</t>
  </si>
  <si>
    <t>在日親族</t>
  </si>
  <si>
    <t>パスポート</t>
  </si>
  <si>
    <t>卒業後の予定</t>
  </si>
  <si>
    <t>支弁者2年収</t>
  </si>
  <si>
    <t>支弁者2会社電話</t>
  </si>
  <si>
    <t>支弁者２業務内容地位</t>
  </si>
  <si>
    <t>支弁者2勤務先名</t>
  </si>
  <si>
    <t>支弁者2電話</t>
  </si>
  <si>
    <t>支弁者2住所</t>
  </si>
  <si>
    <t>支弁者2関係</t>
  </si>
  <si>
    <t>経費支弁者2</t>
  </si>
  <si>
    <t>支弁者1年収</t>
  </si>
  <si>
    <t>支弁者1会社電話</t>
  </si>
  <si>
    <t>支弁者1勤務先名</t>
  </si>
  <si>
    <t>支弁者1電話</t>
  </si>
  <si>
    <t>支弁者1住所</t>
  </si>
  <si>
    <t>支弁者1関係</t>
  </si>
  <si>
    <t>経費支弁者１</t>
  </si>
  <si>
    <t>月支弁額</t>
  </si>
  <si>
    <t>支払い方法</t>
  </si>
  <si>
    <t>試験結果</t>
    <rPh sb="0" eb="2">
      <t>シケン</t>
    </rPh>
    <rPh sb="2" eb="4">
      <t>ケッカ</t>
    </rPh>
    <phoneticPr fontId="1"/>
  </si>
  <si>
    <t>日本語試験</t>
    <rPh sb="0" eb="3">
      <t>ニホンゴ</t>
    </rPh>
    <rPh sb="3" eb="5">
      <t>シケン</t>
    </rPh>
    <phoneticPr fontId="1"/>
  </si>
  <si>
    <t>日本語学校2修了日</t>
  </si>
  <si>
    <t>日本語学校2開始日</t>
  </si>
  <si>
    <t>日本語学校名2</t>
  </si>
  <si>
    <t>日本語学校1修了日</t>
  </si>
  <si>
    <t>日本語学校1開始日</t>
  </si>
  <si>
    <t>日本語学校名1</t>
  </si>
  <si>
    <t>修学年数</t>
  </si>
  <si>
    <t>いつまで</t>
    <phoneticPr fontId="1"/>
  </si>
  <si>
    <t>いつから</t>
    <phoneticPr fontId="1"/>
  </si>
  <si>
    <t>出入国歴有無</t>
  </si>
  <si>
    <t>ビザ申請予定地</t>
  </si>
  <si>
    <t>ゆうこう</t>
  </si>
  <si>
    <t>旅券番号</t>
  </si>
  <si>
    <t>電話番号</t>
  </si>
  <si>
    <t>戸籍住所</t>
    <rPh sb="0" eb="2">
      <t>コセキ</t>
    </rPh>
    <phoneticPr fontId="1"/>
  </si>
  <si>
    <t>本国住所</t>
  </si>
  <si>
    <t>配偶者有無</t>
  </si>
  <si>
    <t>出生地</t>
  </si>
  <si>
    <t>職業</t>
  </si>
  <si>
    <t>生年月日</t>
  </si>
  <si>
    <t>性別</t>
  </si>
  <si>
    <t>ローマ字</t>
  </si>
  <si>
    <t>漢字氏名</t>
    <rPh sb="0" eb="2">
      <t>カンジ</t>
    </rPh>
    <rPh sb="2" eb="4">
      <t>シメイ</t>
    </rPh>
    <phoneticPr fontId="1"/>
  </si>
  <si>
    <t>国籍</t>
  </si>
  <si>
    <t>番号</t>
  </si>
  <si>
    <r>
      <t>２、行２をコピーして、行３へ</t>
    </r>
    <r>
      <rPr>
        <sz val="11"/>
        <color indexed="10"/>
        <rFont val="ＭＳ Ｐゴシック"/>
        <family val="3"/>
        <charset val="128"/>
      </rPr>
      <t>値のみ貼り付け</t>
    </r>
    <r>
      <rPr>
        <sz val="11"/>
        <rFont val="ＭＳ Ｐゴシック"/>
        <family val="3"/>
        <charset val="128"/>
      </rPr>
      <t>して、再度データをチェックし、修正する。</t>
    </r>
    <rPh sb="2" eb="3">
      <t>ギョウ</t>
    </rPh>
    <rPh sb="11" eb="12">
      <t>ギョウ</t>
    </rPh>
    <rPh sb="14" eb="15">
      <t>チ</t>
    </rPh>
    <rPh sb="17" eb="18">
      <t>ハ</t>
    </rPh>
    <rPh sb="19" eb="20">
      <t>ツ</t>
    </rPh>
    <rPh sb="24" eb="26">
      <t>サイド</t>
    </rPh>
    <rPh sb="36" eb="38">
      <t>シュウセイ</t>
    </rPh>
    <phoneticPr fontId="1"/>
  </si>
  <si>
    <t>支弁者１業務内容</t>
    <phoneticPr fontId="1"/>
  </si>
  <si>
    <t>入学予定時期</t>
    <rPh sb="0" eb="2">
      <t>ニュウガク</t>
    </rPh>
    <rPh sb="2" eb="4">
      <t>ヨテイ</t>
    </rPh>
    <rPh sb="4" eb="6">
      <t>ジキ</t>
    </rPh>
    <phoneticPr fontId="1"/>
  </si>
  <si>
    <t>**</t>
    <phoneticPr fontId="1"/>
  </si>
  <si>
    <t>**</t>
    <phoneticPr fontId="1"/>
  </si>
  <si>
    <t>１、行２部分の黄色セル及び「ERROR」セルの元の情報を確認する。</t>
    <rPh sb="2" eb="3">
      <t>ギョウ</t>
    </rPh>
    <rPh sb="4" eb="6">
      <t>ブブン</t>
    </rPh>
    <rPh sb="7" eb="9">
      <t>キイロ</t>
    </rPh>
    <rPh sb="11" eb="12">
      <t>オヨ</t>
    </rPh>
    <rPh sb="23" eb="24">
      <t>モト</t>
    </rPh>
    <rPh sb="25" eb="27">
      <t>ジョウホウ</t>
    </rPh>
    <rPh sb="28" eb="30">
      <t>カクニン</t>
    </rPh>
    <phoneticPr fontId="1"/>
  </si>
  <si>
    <t>　　　●行２の数式の修正は厳禁</t>
    <rPh sb="7" eb="9">
      <t>スウシキ</t>
    </rPh>
    <phoneticPr fontId="1"/>
  </si>
  <si>
    <t>　　　●修学年数、レートを記入する。在学中の場合、在籍学校名を記入する。</t>
    <rPh sb="13" eb="15">
      <t>キニュウ</t>
    </rPh>
    <rPh sb="18" eb="21">
      <t>ザイガクチュウ</t>
    </rPh>
    <rPh sb="22" eb="24">
      <t>バアイ</t>
    </rPh>
    <rPh sb="25" eb="27">
      <t>ザイセキ</t>
    </rPh>
    <rPh sb="27" eb="29">
      <t>ガッコウ</t>
    </rPh>
    <rPh sb="29" eb="30">
      <t>メイ</t>
    </rPh>
    <rPh sb="31" eb="33">
      <t>キニュウ</t>
    </rPh>
    <phoneticPr fontId="1"/>
  </si>
  <si>
    <t>**</t>
    <phoneticPr fontId="1"/>
  </si>
  <si>
    <r>
      <t>*</t>
    </r>
    <r>
      <rPr>
        <sz val="11"/>
        <rFont val="ＭＳ Ｐゴシック"/>
        <family val="3"/>
        <charset val="128"/>
      </rPr>
      <t>*</t>
    </r>
    <phoneticPr fontId="1"/>
  </si>
  <si>
    <t>海外</t>
  </si>
  <si>
    <t>　　　●支払い方法の一般設定は「海外」で、異なる場合、AQ2セルのリストから選択してください。</t>
    <rPh sb="4" eb="6">
      <t>シハラ</t>
    </rPh>
    <rPh sb="7" eb="9">
      <t>ホウホウ</t>
    </rPh>
    <rPh sb="10" eb="12">
      <t>イッパン</t>
    </rPh>
    <rPh sb="12" eb="14">
      <t>セッテイ</t>
    </rPh>
    <rPh sb="16" eb="18">
      <t>カイガイ</t>
    </rPh>
    <rPh sb="21" eb="22">
      <t>コト</t>
    </rPh>
    <rPh sb="24" eb="26">
      <t>バアイ</t>
    </rPh>
    <rPh sb="38" eb="40">
      <t>センタク</t>
    </rPh>
    <phoneticPr fontId="1"/>
  </si>
  <si>
    <r>
      <t xml:space="preserve">入学年月
</t>
    </r>
    <r>
      <rPr>
        <sz val="8"/>
        <rFont val="ＭＳ Ｐ明朝"/>
        <family val="1"/>
        <charset val="128"/>
      </rPr>
      <t>Admission Y/M</t>
    </r>
    <rPh sb="0" eb="2">
      <t>ニュウガク</t>
    </rPh>
    <rPh sb="2" eb="4">
      <t>ネンゲツ</t>
    </rPh>
    <phoneticPr fontId="1"/>
  </si>
  <si>
    <r>
      <t xml:space="preserve">卒業年月
</t>
    </r>
    <r>
      <rPr>
        <sz val="8"/>
        <rFont val="ＭＳ Ｐ明朝"/>
        <family val="1"/>
        <charset val="128"/>
      </rPr>
      <t>Graduation Y/M</t>
    </r>
    <rPh sb="0" eb="2">
      <t>ソツギョウ</t>
    </rPh>
    <rPh sb="2" eb="4">
      <t>ネンゲツ</t>
    </rPh>
    <phoneticPr fontId="1"/>
  </si>
  <si>
    <r>
      <t xml:space="preserve">開始年月
</t>
    </r>
    <r>
      <rPr>
        <sz val="8"/>
        <rFont val="ＭＳ Ｐ明朝"/>
        <family val="1"/>
        <charset val="128"/>
      </rPr>
      <t>Start Y/M</t>
    </r>
    <rPh sb="0" eb="2">
      <t>カイシ</t>
    </rPh>
    <rPh sb="2" eb="4">
      <t>ネンゲツ</t>
    </rPh>
    <rPh sb="3" eb="4">
      <t>ガクネン</t>
    </rPh>
    <phoneticPr fontId="1"/>
  </si>
  <si>
    <t>開始年月
Start Y/M</t>
    <rPh sb="0" eb="2">
      <t>カイシ</t>
    </rPh>
    <rPh sb="2" eb="4">
      <t>ネンゲツ</t>
    </rPh>
    <rPh sb="3" eb="4">
      <t>ガクネン</t>
    </rPh>
    <phoneticPr fontId="1"/>
  </si>
  <si>
    <t>終了年月
Finish Y/M</t>
    <rPh sb="0" eb="2">
      <t>シュウリョウ</t>
    </rPh>
    <rPh sb="2" eb="4">
      <t>ネンゲツ</t>
    </rPh>
    <phoneticPr fontId="1"/>
  </si>
  <si>
    <r>
      <t xml:space="preserve">修了年月
</t>
    </r>
    <r>
      <rPr>
        <sz val="8"/>
        <rFont val="ＭＳ Ｐ明朝"/>
        <family val="1"/>
        <charset val="128"/>
      </rPr>
      <t>Finish Y/M</t>
    </r>
    <rPh sb="0" eb="2">
      <t>シュウリョウ</t>
    </rPh>
    <rPh sb="2" eb="4">
      <t>ネンゲツ</t>
    </rPh>
    <phoneticPr fontId="1"/>
  </si>
  <si>
    <r>
      <t xml:space="preserve">入国日
</t>
    </r>
    <r>
      <rPr>
        <sz val="8"/>
        <rFont val="ＭＳ Ｐ明朝"/>
        <family val="1"/>
        <charset val="128"/>
      </rPr>
      <t>Entry Y/M/D</t>
    </r>
    <rPh sb="0" eb="2">
      <t>ニュウコク</t>
    </rPh>
    <rPh sb="2" eb="3">
      <t>ビ</t>
    </rPh>
    <phoneticPr fontId="1"/>
  </si>
  <si>
    <r>
      <t xml:space="preserve">出国日
</t>
    </r>
    <r>
      <rPr>
        <sz val="8"/>
        <rFont val="ＭＳ Ｐ明朝"/>
        <family val="1"/>
        <charset val="128"/>
      </rPr>
      <t>Departure Y/M/D</t>
    </r>
    <rPh sb="0" eb="2">
      <t>シュッコク</t>
    </rPh>
    <rPh sb="2" eb="3">
      <t>ビ</t>
    </rPh>
    <phoneticPr fontId="1"/>
  </si>
  <si>
    <r>
      <t xml:space="preserve">月額
</t>
    </r>
    <r>
      <rPr>
        <sz val="9"/>
        <rFont val="ＭＳ Ｐ明朝"/>
        <family val="1"/>
        <charset val="128"/>
      </rPr>
      <t>monthly</t>
    </r>
    <rPh sb="0" eb="2">
      <t>ゲツガク</t>
    </rPh>
    <phoneticPr fontId="1"/>
  </si>
  <si>
    <t>経費支弁者署名</t>
    <rPh sb="0" eb="2">
      <t>ケイヒ</t>
    </rPh>
    <rPh sb="2" eb="4">
      <t>シベン</t>
    </rPh>
    <rPh sb="4" eb="5">
      <t>シャ</t>
    </rPh>
    <rPh sb="5" eb="7">
      <t>ショメイ</t>
    </rPh>
    <phoneticPr fontId="1"/>
  </si>
  <si>
    <t>Sponsor's Signature</t>
    <phoneticPr fontId="1"/>
  </si>
  <si>
    <r>
      <t xml:space="preserve">生年月日
</t>
    </r>
    <r>
      <rPr>
        <sz val="8"/>
        <rFont val="ＭＳ Ｐ明朝"/>
        <family val="1"/>
        <charset val="128"/>
      </rPr>
      <t>Date of Birth  Y/M/D</t>
    </r>
    <rPh sb="0" eb="2">
      <t>セイネン</t>
    </rPh>
    <rPh sb="2" eb="4">
      <t>ガッピ</t>
    </rPh>
    <phoneticPr fontId="1"/>
  </si>
  <si>
    <r>
      <t xml:space="preserve">卒業年月
</t>
    </r>
    <r>
      <rPr>
        <sz val="8"/>
        <rFont val="ＭＳ Ｐ明朝"/>
        <family val="1"/>
        <charset val="128"/>
      </rPr>
      <t>Finish Y/M</t>
    </r>
    <rPh sb="0" eb="2">
      <t>ソツギョウ</t>
    </rPh>
    <rPh sb="2" eb="4">
      <t>ネンゲツ</t>
    </rPh>
    <phoneticPr fontId="1"/>
  </si>
  <si>
    <r>
      <rPr>
        <sz val="9"/>
        <rFont val="ＭＳ Ｐ明朝"/>
        <family val="1"/>
        <charset val="128"/>
      </rPr>
      <t>申請校：</t>
    </r>
    <r>
      <rPr>
        <sz val="11"/>
        <rFont val="ＭＳ Ｐ明朝"/>
        <family val="1"/>
        <charset val="128"/>
      </rPr>
      <t xml:space="preserve">
</t>
    </r>
    <r>
      <rPr>
        <sz val="8"/>
        <rFont val="ＭＳ Ｐ明朝"/>
        <family val="1"/>
        <charset val="128"/>
      </rPr>
      <t>School</t>
    </r>
    <rPh sb="0" eb="2">
      <t>シンセイ</t>
    </rPh>
    <rPh sb="2" eb="3">
      <t>コウ</t>
    </rPh>
    <phoneticPr fontId="1"/>
  </si>
  <si>
    <r>
      <t xml:space="preserve">レベルと結果
</t>
    </r>
    <r>
      <rPr>
        <sz val="8"/>
        <rFont val="ＭＳ Ｐ明朝"/>
        <family val="1"/>
        <charset val="128"/>
      </rPr>
      <t>Level &amp; Result</t>
    </r>
    <phoneticPr fontId="1"/>
  </si>
  <si>
    <r>
      <t>在日親族</t>
    </r>
    <r>
      <rPr>
        <sz val="7"/>
        <rFont val="ＭＳ Ｐ明朝"/>
        <family val="1"/>
        <charset val="128"/>
      </rPr>
      <t xml:space="preserve">
</t>
    </r>
    <r>
      <rPr>
        <sz val="8"/>
        <rFont val="ＭＳ Ｐ明朝"/>
        <family val="1"/>
        <charset val="128"/>
      </rPr>
      <t>Family in Japan</t>
    </r>
    <phoneticPr fontId="1"/>
  </si>
  <si>
    <t>査証申請予定領事館
Place to apply visa</t>
    <rPh sb="0" eb="2">
      <t>サショウ</t>
    </rPh>
    <rPh sb="2" eb="4">
      <t>シンセイ</t>
    </rPh>
    <rPh sb="4" eb="6">
      <t>ヨテイ</t>
    </rPh>
    <rPh sb="6" eb="9">
      <t>リョウジカン</t>
    </rPh>
    <rPh sb="9" eb="10">
      <t>キカン</t>
    </rPh>
    <phoneticPr fontId="1"/>
  </si>
  <si>
    <r>
      <t>旅券所持</t>
    </r>
    <r>
      <rPr>
        <sz val="8"/>
        <rFont val="ＭＳ Ｐ明朝"/>
        <family val="1"/>
        <charset val="128"/>
      </rPr>
      <t xml:space="preserve">
Passport</t>
    </r>
    <rPh sb="0" eb="2">
      <t>リョケン</t>
    </rPh>
    <rPh sb="2" eb="4">
      <t>ショジ</t>
    </rPh>
    <phoneticPr fontId="1"/>
  </si>
  <si>
    <t>（</t>
    <phoneticPr fontId="1"/>
  </si>
  <si>
    <t>無 No</t>
    <rPh sb="0" eb="1">
      <t>ナシ</t>
    </rPh>
    <phoneticPr fontId="1"/>
  </si>
  <si>
    <t>）</t>
    <phoneticPr fontId="1"/>
  </si>
  <si>
    <t>有 Yes</t>
    <rPh sb="0" eb="1">
      <t>アリ</t>
    </rPh>
    <phoneticPr fontId="1"/>
  </si>
  <si>
    <t>8）</t>
    <phoneticPr fontId="1"/>
  </si>
  <si>
    <t>9）</t>
    <phoneticPr fontId="1"/>
  </si>
  <si>
    <t>10）</t>
    <phoneticPr fontId="1"/>
  </si>
  <si>
    <r>
      <t xml:space="preserve">卒業年月
</t>
    </r>
    <r>
      <rPr>
        <sz val="8"/>
        <rFont val="ＭＳ Ｐ明朝"/>
        <family val="1"/>
        <charset val="128"/>
      </rPr>
      <t>Date of graduation</t>
    </r>
    <rPh sb="0" eb="2">
      <t>ソツギョウ</t>
    </rPh>
    <rPh sb="2" eb="4">
      <t>ネンゲツ</t>
    </rPh>
    <phoneticPr fontId="1"/>
  </si>
  <si>
    <r>
      <t xml:space="preserve">在籍状況
</t>
    </r>
    <r>
      <rPr>
        <sz val="8"/>
        <rFont val="ＭＳ Ｐ明朝"/>
        <family val="1"/>
        <charset val="128"/>
      </rPr>
      <t>Registered enrollment</t>
    </r>
    <rPh sb="0" eb="2">
      <t>ザイセキ</t>
    </rPh>
    <rPh sb="2" eb="4">
      <t>ジョウキョウ</t>
    </rPh>
    <phoneticPr fontId="1"/>
  </si>
  <si>
    <r>
      <t xml:space="preserve">卒業見込年月
</t>
    </r>
    <r>
      <rPr>
        <sz val="8"/>
        <rFont val="ＭＳ Ｐ明朝"/>
        <family val="1"/>
        <charset val="128"/>
      </rPr>
      <t>Date of expected graduation</t>
    </r>
    <rPh sb="0" eb="2">
      <t>ソツギョウ</t>
    </rPh>
    <rPh sb="2" eb="4">
      <t>ミコミ</t>
    </rPh>
    <rPh sb="4" eb="6">
      <t>ネンゲツ</t>
    </rPh>
    <phoneticPr fontId="1"/>
  </si>
  <si>
    <t>―→</t>
    <phoneticPr fontId="1"/>
  </si>
  <si>
    <t>◆ 日本語試験証明 Japanese language test</t>
    <rPh sb="2" eb="5">
      <t>ニホンゴ</t>
    </rPh>
    <rPh sb="5" eb="7">
      <t>シケン</t>
    </rPh>
    <rPh sb="7" eb="9">
      <t>ショウメイ</t>
    </rPh>
    <phoneticPr fontId="1"/>
  </si>
  <si>
    <t>To: The Japanese Minister of Justice</t>
    <phoneticPr fontId="1"/>
  </si>
  <si>
    <t xml:space="preserve"> We process your personal data concerning individuals inside the EEA in compliance with GDPR. We provide your information to the Immigration Bureau as needed.</t>
    <phoneticPr fontId="1"/>
  </si>
  <si>
    <t>EEA域内の居住者の個人データについて、GDPRに準拠して対応しています。必要に応じて、頂いた情報を入国管理局へ提供します。</t>
    <rPh sb="3" eb="5">
      <t>イキナイ</t>
    </rPh>
    <rPh sb="6" eb="9">
      <t>キョジュウシャ</t>
    </rPh>
    <rPh sb="10" eb="12">
      <t>コジン</t>
    </rPh>
    <rPh sb="25" eb="27">
      <t>ジュンキョ</t>
    </rPh>
    <rPh sb="29" eb="31">
      <t>タイオウ</t>
    </rPh>
    <rPh sb="37" eb="39">
      <t>ヒツヨウ</t>
    </rPh>
    <rPh sb="40" eb="41">
      <t>オウ</t>
    </rPh>
    <rPh sb="44" eb="45">
      <t>イタダ</t>
    </rPh>
    <rPh sb="47" eb="49">
      <t>ジョウホウ</t>
    </rPh>
    <rPh sb="50" eb="52">
      <t>ニュウコク</t>
    </rPh>
    <rPh sb="52" eb="55">
      <t>カンリキョク</t>
    </rPh>
    <rPh sb="56" eb="58">
      <t>テイキョウ</t>
    </rPh>
    <phoneticPr fontId="1"/>
  </si>
  <si>
    <t>交付申請歴</t>
    <rPh sb="0" eb="2">
      <t>コウフ</t>
    </rPh>
    <rPh sb="2" eb="4">
      <t>シンセイ</t>
    </rPh>
    <rPh sb="4" eb="5">
      <t>レキ</t>
    </rPh>
    <phoneticPr fontId="1"/>
  </si>
  <si>
    <t>在籍状況</t>
    <phoneticPr fontId="1"/>
  </si>
  <si>
    <t>卒業年月</t>
    <rPh sb="0" eb="2">
      <t>ソツギョウ</t>
    </rPh>
    <rPh sb="2" eb="4">
      <t>ネンゲツ</t>
    </rPh>
    <phoneticPr fontId="1"/>
  </si>
  <si>
    <t>在学学校名</t>
    <rPh sb="0" eb="2">
      <t>ザイガク</t>
    </rPh>
    <phoneticPr fontId="1"/>
  </si>
  <si>
    <t>在学学校学歴</t>
    <rPh sb="0" eb="2">
      <t>ザイガク</t>
    </rPh>
    <rPh sb="2" eb="4">
      <t>ガッコウ</t>
    </rPh>
    <phoneticPr fontId="1"/>
  </si>
  <si>
    <t>卒業学校学歴</t>
    <rPh sb="0" eb="2">
      <t>ソツギョウ</t>
    </rPh>
    <rPh sb="2" eb="4">
      <t>ガッコウ</t>
    </rPh>
    <phoneticPr fontId="1"/>
  </si>
  <si>
    <t>卒業学校名</t>
    <rPh sb="0" eb="2">
      <t>ソツギョウ</t>
    </rPh>
    <phoneticPr fontId="1"/>
  </si>
  <si>
    <t>卒業見込年月</t>
    <rPh sb="2" eb="4">
      <t>ミコミ</t>
    </rPh>
    <phoneticPr fontId="1"/>
  </si>
  <si>
    <t>学校名</t>
    <rPh sb="0" eb="2">
      <t>ガッコウ</t>
    </rPh>
    <rPh sb="2" eb="3">
      <t>メイ</t>
    </rPh>
    <phoneticPr fontId="1"/>
  </si>
  <si>
    <r>
      <t>在留資格
S</t>
    </r>
    <r>
      <rPr>
        <sz val="8"/>
        <rFont val="ＭＳ Ｐ明朝"/>
        <family val="1"/>
        <charset val="128"/>
      </rPr>
      <t>tatus</t>
    </r>
    <rPh sb="0" eb="2">
      <t>ザイリュウ</t>
    </rPh>
    <rPh sb="2" eb="4">
      <t>シカク</t>
    </rPh>
    <phoneticPr fontId="1"/>
  </si>
  <si>
    <r>
      <rPr>
        <sz val="9"/>
        <rFont val="ＭＳ Ｐ明朝"/>
        <family val="1"/>
        <charset val="128"/>
      </rPr>
      <t>申請結果</t>
    </r>
    <r>
      <rPr>
        <sz val="6"/>
        <rFont val="ＭＳ Ｐ明朝"/>
        <family val="1"/>
        <charset val="128"/>
      </rPr>
      <t xml:space="preserve">
Result of Application</t>
    </r>
    <rPh sb="0" eb="2">
      <t>シンセイ</t>
    </rPh>
    <rPh sb="2" eb="4">
      <t>ケッカ</t>
    </rPh>
    <phoneticPr fontId="1"/>
  </si>
  <si>
    <r>
      <t xml:space="preserve">生活費
</t>
    </r>
    <r>
      <rPr>
        <sz val="8"/>
        <rFont val="ＭＳ Ｐ明朝"/>
        <family val="1"/>
        <charset val="128"/>
      </rPr>
      <t>Living expenses</t>
    </r>
    <rPh sb="0" eb="3">
      <t>セイカツヒ</t>
    </rPh>
    <phoneticPr fontId="1"/>
  </si>
  <si>
    <r>
      <t xml:space="preserve">病名
</t>
    </r>
    <r>
      <rPr>
        <sz val="8"/>
        <rFont val="ＭＳ Ｐ明朝"/>
        <family val="1"/>
        <charset val="128"/>
      </rPr>
      <t>Details</t>
    </r>
    <rPh sb="0" eb="2">
      <t>ビョウメイ</t>
    </rPh>
    <phoneticPr fontId="1"/>
  </si>
  <si>
    <t>奨学金の場合⇒</t>
    <rPh sb="0" eb="3">
      <t>ショウガクキン</t>
    </rPh>
    <rPh sb="4" eb="6">
      <t>バアイ</t>
    </rPh>
    <phoneticPr fontId="1"/>
  </si>
  <si>
    <t>その他の場合⇒</t>
    <rPh sb="2" eb="3">
      <t>タ</t>
    </rPh>
    <rPh sb="4" eb="6">
      <t>バアイ</t>
    </rPh>
    <phoneticPr fontId="1"/>
  </si>
  <si>
    <t>本国以外収入のレート⇒</t>
    <rPh sb="0" eb="2">
      <t>ホンゴク</t>
    </rPh>
    <rPh sb="2" eb="4">
      <t>イガイ</t>
    </rPh>
    <rPh sb="4" eb="6">
      <t>シュウニュウ</t>
    </rPh>
    <phoneticPr fontId="1"/>
  </si>
  <si>
    <r>
      <t xml:space="preserve">戸籍住所
</t>
    </r>
    <r>
      <rPr>
        <sz val="8"/>
        <rFont val="ＭＳ Ｐ明朝"/>
        <family val="1"/>
        <charset val="128"/>
      </rPr>
      <t>Registered Address</t>
    </r>
    <rPh sb="0" eb="2">
      <t>コセキ</t>
    </rPh>
    <rPh sb="2" eb="4">
      <t>ジュウショ</t>
    </rPh>
    <phoneticPr fontId="1"/>
  </si>
  <si>
    <r>
      <t xml:space="preserve">既往症について
</t>
    </r>
    <r>
      <rPr>
        <sz val="8"/>
        <rFont val="ＭＳ Ｐ明朝"/>
        <family val="1"/>
        <charset val="128"/>
      </rPr>
      <t>Do you have pre-existing medical condition?</t>
    </r>
    <rPh sb="0" eb="3">
      <t>キオウショウ</t>
    </rPh>
    <phoneticPr fontId="1"/>
  </si>
  <si>
    <r>
      <t xml:space="preserve">学校の種類
</t>
    </r>
    <r>
      <rPr>
        <sz val="8"/>
        <rFont val="ＭＳ Ｐ明朝"/>
        <family val="1"/>
        <charset val="128"/>
      </rPr>
      <t>The school type</t>
    </r>
    <rPh sb="0" eb="2">
      <t>ガッコウ</t>
    </rPh>
    <rPh sb="3" eb="5">
      <t>シュルイ</t>
    </rPh>
    <phoneticPr fontId="1"/>
  </si>
  <si>
    <t>履歴（追加）　Personal History（Additional）</t>
    <rPh sb="0" eb="2">
      <t>リレキ</t>
    </rPh>
    <rPh sb="3" eb="5">
      <t>ツイカ</t>
    </rPh>
    <phoneticPr fontId="1"/>
  </si>
  <si>
    <r>
      <t>学費</t>
    </r>
    <r>
      <rPr>
        <sz val="8"/>
        <rFont val="ＭＳ Ｐ明朝"/>
        <family val="1"/>
        <charset val="128"/>
      </rPr>
      <t>（税別）</t>
    </r>
    <r>
      <rPr>
        <sz val="11"/>
        <rFont val="ＭＳ Ｐ明朝"/>
        <family val="1"/>
        <charset val="128"/>
      </rPr>
      <t xml:space="preserve">
</t>
    </r>
    <r>
      <rPr>
        <sz val="8"/>
        <rFont val="ＭＳ Ｐ明朝"/>
        <family val="1"/>
        <charset val="128"/>
      </rPr>
      <t xml:space="preserve">Tuition fee（Tax excluded) </t>
    </r>
    <rPh sb="0" eb="2">
      <t>ガクヒ</t>
    </rPh>
    <rPh sb="3" eb="5">
      <t>ゼイベツ</t>
    </rPh>
    <phoneticPr fontId="1"/>
  </si>
  <si>
    <t>不交付回数</t>
    <rPh sb="0" eb="3">
      <t>フコウフ</t>
    </rPh>
    <rPh sb="3" eb="5">
      <t>カイスウ</t>
    </rPh>
    <phoneticPr fontId="1"/>
  </si>
  <si>
    <t>３、交付歴がある場合、行４のZ4に交付回数を入力してください。不交付歴がある場合、さらにAB4に不交付回数を入力してください。</t>
    <rPh sb="2" eb="4">
      <t>コウフ</t>
    </rPh>
    <rPh sb="4" eb="5">
      <t>レキ</t>
    </rPh>
    <rPh sb="8" eb="10">
      <t>バアイ</t>
    </rPh>
    <rPh sb="11" eb="12">
      <t>ギョウ</t>
    </rPh>
    <rPh sb="17" eb="19">
      <t>コウフ</t>
    </rPh>
    <rPh sb="19" eb="21">
      <t>カイスウ</t>
    </rPh>
    <rPh sb="22" eb="24">
      <t>ニュウリョク</t>
    </rPh>
    <rPh sb="31" eb="32">
      <t>フ</t>
    </rPh>
    <rPh sb="32" eb="34">
      <t>コウフ</t>
    </rPh>
    <rPh sb="34" eb="35">
      <t>レキ</t>
    </rPh>
    <rPh sb="38" eb="40">
      <t>バアイ</t>
    </rPh>
    <rPh sb="48" eb="49">
      <t>フ</t>
    </rPh>
    <rPh sb="49" eb="51">
      <t>コウフ</t>
    </rPh>
    <rPh sb="51" eb="53">
      <t>カイスウ</t>
    </rPh>
    <rPh sb="54" eb="56">
      <t>ニュウリョク</t>
    </rPh>
    <phoneticPr fontId="1"/>
  </si>
  <si>
    <r>
      <t>4、行３の親族関係の情報を参考して、行４のAT4及びBB4（</t>
    </r>
    <r>
      <rPr>
        <sz val="11"/>
        <color indexed="30"/>
        <rFont val="ＭＳ Ｐゴシック"/>
        <family val="3"/>
        <charset val="128"/>
      </rPr>
      <t>青色</t>
    </r>
    <r>
      <rPr>
        <sz val="11"/>
        <rFont val="ＭＳ Ｐゴシック"/>
        <family val="3"/>
        <charset val="128"/>
      </rPr>
      <t>背景のセル）セルリストから該当項目を選んでください。</t>
    </r>
    <rPh sb="2" eb="3">
      <t>ギョウ</t>
    </rPh>
    <rPh sb="5" eb="7">
      <t>シンゾク</t>
    </rPh>
    <rPh sb="7" eb="9">
      <t>カンケイ</t>
    </rPh>
    <rPh sb="10" eb="12">
      <t>ジョウホウ</t>
    </rPh>
    <rPh sb="13" eb="15">
      <t>サンコウ</t>
    </rPh>
    <rPh sb="18" eb="19">
      <t>ギョウ</t>
    </rPh>
    <rPh sb="24" eb="25">
      <t>オヨ</t>
    </rPh>
    <rPh sb="30" eb="32">
      <t>アオイロ</t>
    </rPh>
    <rPh sb="32" eb="34">
      <t>ハイケイ</t>
    </rPh>
    <rPh sb="45" eb="47">
      <t>ガイトウ</t>
    </rPh>
    <rPh sb="47" eb="49">
      <t>コウモク</t>
    </rPh>
    <rPh sb="50" eb="51">
      <t>エラ</t>
    </rPh>
    <phoneticPr fontId="1"/>
  </si>
  <si>
    <r>
      <t>5、行８と行９をコピーして、入管申請書用ファイルの中に、</t>
    </r>
    <r>
      <rPr>
        <sz val="11"/>
        <color indexed="10"/>
        <rFont val="ＭＳ Ｐゴシック"/>
        <family val="3"/>
        <charset val="128"/>
      </rPr>
      <t>値のみ貼り付け</t>
    </r>
    <r>
      <rPr>
        <sz val="11"/>
        <rFont val="ＭＳ Ｐゴシック"/>
        <family val="3"/>
        <charset val="128"/>
      </rPr>
      <t>する。</t>
    </r>
    <rPh sb="2" eb="3">
      <t>ギョウ</t>
    </rPh>
    <rPh sb="5" eb="6">
      <t>ギョウ</t>
    </rPh>
    <rPh sb="14" eb="16">
      <t>ニュウカン</t>
    </rPh>
    <rPh sb="16" eb="18">
      <t>シンセイ</t>
    </rPh>
    <rPh sb="18" eb="19">
      <t>ショ</t>
    </rPh>
    <rPh sb="19" eb="20">
      <t>ヨウ</t>
    </rPh>
    <rPh sb="25" eb="26">
      <t>ナカ</t>
    </rPh>
    <rPh sb="28" eb="29">
      <t>チ</t>
    </rPh>
    <rPh sb="31" eb="32">
      <t>ハ</t>
    </rPh>
    <rPh sb="33" eb="34">
      <t>ツ</t>
    </rPh>
    <phoneticPr fontId="1"/>
  </si>
  <si>
    <t>学校</t>
  </si>
  <si>
    <t>基本情報</t>
  </si>
  <si>
    <t>住所</t>
  </si>
  <si>
    <t>査証申請予定地</t>
  </si>
  <si>
    <t>入国歴（一番最近から1回分まで）</t>
  </si>
  <si>
    <t>KLAでの希望学習年数</t>
  </si>
  <si>
    <t>母国での就学年数</t>
  </si>
  <si>
    <t>最終学歴</t>
  </si>
  <si>
    <t>日本語能力</t>
  </si>
  <si>
    <t>経費支弁</t>
  </si>
  <si>
    <t>卒業後</t>
  </si>
  <si>
    <t>氏名</t>
  </si>
  <si>
    <t>年</t>
  </si>
  <si>
    <t>月</t>
  </si>
  <si>
    <t>日</t>
  </si>
  <si>
    <t>現住所</t>
  </si>
  <si>
    <t>有効年</t>
  </si>
  <si>
    <t>有効月</t>
  </si>
  <si>
    <t>有効日</t>
  </si>
  <si>
    <t>有・無</t>
  </si>
  <si>
    <t>在籍状況</t>
  </si>
  <si>
    <t>学校名</t>
  </si>
  <si>
    <t>卒業年</t>
  </si>
  <si>
    <t>卒業月</t>
  </si>
  <si>
    <t>試験名</t>
  </si>
  <si>
    <t>日本語学習歴</t>
  </si>
  <si>
    <t>支弁方法</t>
  </si>
  <si>
    <t>支弁者</t>
  </si>
  <si>
    <t>法人名</t>
  </si>
  <si>
    <t>入学時期</t>
  </si>
  <si>
    <t>配偶者</t>
  </si>
  <si>
    <t>代理店</t>
  </si>
  <si>
    <t>個人の名前</t>
    <rPh sb="0" eb="2">
      <t>コジン</t>
    </rPh>
    <rPh sb="3" eb="5">
      <t>ナマエ</t>
    </rPh>
    <phoneticPr fontId="1"/>
  </si>
  <si>
    <t>戸籍住所</t>
  </si>
  <si>
    <t>交付回数</t>
    <rPh sb="0" eb="4">
      <t>コウフカイスウ</t>
    </rPh>
    <phoneticPr fontId="1"/>
  </si>
  <si>
    <t>学校種類</t>
  </si>
  <si>
    <t>結果</t>
  </si>
  <si>
    <t>日本語教育機関</t>
  </si>
  <si>
    <t>学習時間</t>
    <rPh sb="0" eb="2">
      <t>ガクシュウ</t>
    </rPh>
    <rPh sb="2" eb="4">
      <t>ジカン</t>
    </rPh>
    <phoneticPr fontId="1"/>
  </si>
  <si>
    <t>会社名</t>
  </si>
  <si>
    <t>勤務先電話</t>
  </si>
  <si>
    <t>年収（現地通貨）</t>
  </si>
  <si>
    <t>関係</t>
  </si>
  <si>
    <t>順番</t>
    <rPh sb="0" eb="2">
      <t>ジュンバン</t>
    </rPh>
    <phoneticPr fontId="1"/>
  </si>
  <si>
    <t>始期</t>
    <rPh sb="0" eb="2">
      <t>シキ</t>
    </rPh>
    <phoneticPr fontId="1"/>
  </si>
  <si>
    <t>終期</t>
    <rPh sb="0" eb="2">
      <t>シュウキ</t>
    </rPh>
    <phoneticPr fontId="1"/>
  </si>
  <si>
    <t>経歴</t>
    <rPh sb="0" eb="2">
      <t>ケイレキ</t>
    </rPh>
    <phoneticPr fontId="1"/>
  </si>
  <si>
    <t>学歴</t>
    <rPh sb="0" eb="2">
      <t>ガクレキ</t>
    </rPh>
    <phoneticPr fontId="1"/>
  </si>
  <si>
    <t>職歴</t>
    <rPh sb="0" eb="2">
      <t>ショクレキ</t>
    </rPh>
    <phoneticPr fontId="1"/>
  </si>
  <si>
    <t>高卒後直近5年経歴</t>
    <rPh sb="0" eb="3">
      <t>コウソツゴ</t>
    </rPh>
    <rPh sb="3" eb="5">
      <t>チョッキン</t>
    </rPh>
    <rPh sb="6" eb="7">
      <t>ネン</t>
    </rPh>
    <rPh sb="7" eb="9">
      <t>ケイレキ</t>
    </rPh>
    <phoneticPr fontId="1"/>
  </si>
  <si>
    <t>始期1</t>
    <rPh sb="0" eb="2">
      <t>シキ</t>
    </rPh>
    <phoneticPr fontId="1"/>
  </si>
  <si>
    <t>終期1</t>
    <rPh sb="0" eb="2">
      <t>シュウキ</t>
    </rPh>
    <phoneticPr fontId="1"/>
  </si>
  <si>
    <t>経歴1</t>
    <rPh sb="0" eb="2">
      <t>ケイレキ</t>
    </rPh>
    <phoneticPr fontId="1"/>
  </si>
  <si>
    <t>始期3</t>
    <rPh sb="0" eb="2">
      <t>シキ</t>
    </rPh>
    <phoneticPr fontId="1"/>
  </si>
  <si>
    <t>終期3</t>
    <rPh sb="0" eb="2">
      <t>シュウキ</t>
    </rPh>
    <phoneticPr fontId="1"/>
  </si>
  <si>
    <t>経歴3</t>
    <rPh sb="0" eb="2">
      <t>ケイレキ</t>
    </rPh>
    <phoneticPr fontId="1"/>
  </si>
  <si>
    <t>始期5</t>
    <rPh sb="0" eb="2">
      <t>シキ</t>
    </rPh>
    <phoneticPr fontId="1"/>
  </si>
  <si>
    <t>終期5</t>
    <rPh sb="0" eb="2">
      <t>シュウキ</t>
    </rPh>
    <phoneticPr fontId="1"/>
  </si>
  <si>
    <t>経歴5</t>
    <rPh sb="0" eb="2">
      <t>ケイレキ</t>
    </rPh>
    <phoneticPr fontId="1"/>
  </si>
  <si>
    <t>始期2</t>
    <rPh sb="0" eb="2">
      <t>シキ</t>
    </rPh>
    <phoneticPr fontId="1"/>
  </si>
  <si>
    <t>終期2</t>
    <rPh sb="0" eb="2">
      <t>シュウキ</t>
    </rPh>
    <phoneticPr fontId="1"/>
  </si>
  <si>
    <t>経歴2</t>
    <rPh sb="0" eb="2">
      <t>ケイレキ</t>
    </rPh>
    <phoneticPr fontId="1"/>
  </si>
  <si>
    <t>始期4</t>
    <rPh sb="0" eb="2">
      <t>シキ</t>
    </rPh>
    <phoneticPr fontId="1"/>
  </si>
  <si>
    <t>終期4</t>
    <rPh sb="0" eb="2">
      <t>シュウキ</t>
    </rPh>
    <phoneticPr fontId="1"/>
  </si>
  <si>
    <t>経歴4</t>
    <rPh sb="0" eb="2">
      <t>ケイレキ</t>
    </rPh>
    <phoneticPr fontId="1"/>
  </si>
  <si>
    <t>始期6</t>
    <rPh sb="0" eb="2">
      <t>シキ</t>
    </rPh>
    <phoneticPr fontId="1"/>
  </si>
  <si>
    <t>終期6</t>
    <rPh sb="0" eb="2">
      <t>シュウキ</t>
    </rPh>
    <phoneticPr fontId="1"/>
  </si>
  <si>
    <t>経歴6</t>
    <rPh sb="0" eb="2">
      <t>ケイレキ</t>
    </rPh>
    <phoneticPr fontId="1"/>
  </si>
  <si>
    <t>電話番号</t>
    <rPh sb="0" eb="2">
      <t>デンワ</t>
    </rPh>
    <rPh sb="2" eb="4">
      <t>バンゴウ</t>
    </rPh>
    <phoneticPr fontId="1"/>
  </si>
  <si>
    <t>申請番号</t>
    <rPh sb="0" eb="2">
      <t>シンセイ</t>
    </rPh>
    <rPh sb="2" eb="4">
      <t>バンゴウ</t>
    </rPh>
    <phoneticPr fontId="1"/>
  </si>
  <si>
    <t>メールアドレス</t>
    <phoneticPr fontId="1"/>
  </si>
  <si>
    <t>ﾒｰﾙｱﾄﾞﾚｽ</t>
    <phoneticPr fontId="1"/>
  </si>
  <si>
    <t>◆ 経費支弁者　Financial Sponsor</t>
    <rPh sb="2" eb="4">
      <t>ケイヒ</t>
    </rPh>
    <rPh sb="4" eb="6">
      <t>シベン</t>
    </rPh>
    <rPh sb="6" eb="7">
      <t>シャ</t>
    </rPh>
    <phoneticPr fontId="1"/>
  </si>
  <si>
    <r>
      <t>入学予定時期</t>
    </r>
    <r>
      <rPr>
        <sz val="8"/>
        <rFont val="ＭＳ Ｐ明朝"/>
        <family val="1"/>
        <charset val="128"/>
      </rPr>
      <t xml:space="preserve">
</t>
    </r>
    <r>
      <rPr>
        <sz val="7"/>
        <rFont val="ＭＳ Ｐ明朝"/>
        <family val="1"/>
        <charset val="128"/>
      </rPr>
      <t>Enrollment period</t>
    </r>
    <rPh sb="0" eb="2">
      <t>ニュウガク</t>
    </rPh>
    <rPh sb="2" eb="4">
      <t>ヨテイ</t>
    </rPh>
    <rPh sb="4" eb="6">
      <t>ジキ</t>
    </rPh>
    <phoneticPr fontId="1"/>
  </si>
  <si>
    <t>◆ 日本語学習歴　Japanese Study Experience  （※独学の場合も記入してください/Please fill in ever if you are self-study）</t>
    <rPh sb="2" eb="5">
      <t>ニホンゴ</t>
    </rPh>
    <rPh sb="5" eb="7">
      <t>ガクシュウ</t>
    </rPh>
    <rPh sb="7" eb="8">
      <t>レキ</t>
    </rPh>
    <rPh sb="38" eb="40">
      <t>ドクガク</t>
    </rPh>
    <rPh sb="41" eb="43">
      <t>バアイ</t>
    </rPh>
    <rPh sb="44" eb="46">
      <t>キニュウ</t>
    </rPh>
    <phoneticPr fontId="1"/>
  </si>
  <si>
    <r>
      <t xml:space="preserve">◆ 日本語学習歴　Japanese Study Experience  </t>
    </r>
    <r>
      <rPr>
        <b/>
        <sz val="9"/>
        <rFont val="ＭＳ Ｐ明朝"/>
        <family val="1"/>
        <charset val="128"/>
      </rPr>
      <t>（※独学の場合も記入してください/Please fill in ever if you are self-study）</t>
    </r>
    <rPh sb="2" eb="5">
      <t>ニホンゴ</t>
    </rPh>
    <rPh sb="5" eb="7">
      <t>ガクシュウ</t>
    </rPh>
    <rPh sb="7" eb="8">
      <t>レキ</t>
    </rPh>
    <phoneticPr fontId="1"/>
  </si>
  <si>
    <t>～</t>
    <phoneticPr fontId="1"/>
  </si>
  <si>
    <r>
      <rPr>
        <sz val="10"/>
        <rFont val="SimSun"/>
        <family val="1"/>
        <charset val="134"/>
      </rPr>
      <t>5</t>
    </r>
    <r>
      <rPr>
        <sz val="10"/>
        <rFont val="ＭＳ Ｐ明朝"/>
        <family val="1"/>
        <charset val="128"/>
      </rPr>
      <t>）</t>
    </r>
    <phoneticPr fontId="1"/>
  </si>
  <si>
    <r>
      <rPr>
        <sz val="9"/>
        <rFont val="ＭＳ Ｐ明朝"/>
        <family val="1"/>
        <charset val="128"/>
      </rPr>
      <t>学習期間</t>
    </r>
    <r>
      <rPr>
        <sz val="6"/>
        <rFont val="ＭＳ Ｐ明朝"/>
        <family val="1"/>
        <charset val="128"/>
      </rPr>
      <t xml:space="preserve">
Length of Study</t>
    </r>
    <rPh sb="0" eb="2">
      <t>ガクシュウ</t>
    </rPh>
    <rPh sb="2" eb="4">
      <t>キカン</t>
    </rPh>
    <phoneticPr fontId="1"/>
  </si>
  <si>
    <r>
      <t>在留認定申請歴</t>
    </r>
    <r>
      <rPr>
        <sz val="7"/>
        <rFont val="ＭＳ Ｐ明朝"/>
        <family val="1"/>
        <charset val="128"/>
      </rPr>
      <t xml:space="preserve">
</t>
    </r>
    <r>
      <rPr>
        <sz val="6"/>
        <rFont val="ＭＳ Ｐ明朝"/>
        <family val="1"/>
        <charset val="128"/>
      </rPr>
      <t>Application Record of COE</t>
    </r>
    <rPh sb="0" eb="2">
      <t>ザイリュウ</t>
    </rPh>
    <rPh sb="2" eb="4">
      <t>ニンテイ</t>
    </rPh>
    <rPh sb="4" eb="6">
      <t>シンセイ</t>
    </rPh>
    <rPh sb="6" eb="7">
      <t>レキ</t>
    </rPh>
    <phoneticPr fontId="1"/>
  </si>
  <si>
    <t>◆ 最終卒業学歴　Last school or Institution</t>
    <rPh sb="2" eb="4">
      <t>サイシュウ</t>
    </rPh>
    <rPh sb="4" eb="6">
      <t>ソツギョウ</t>
    </rPh>
    <rPh sb="6" eb="8">
      <t>ガクレキ</t>
    </rPh>
    <phoneticPr fontId="1"/>
  </si>
  <si>
    <t>◆ 現在在学中の学校　Present school or Institution</t>
    <rPh sb="2" eb="4">
      <t>ゲンザイ</t>
    </rPh>
    <rPh sb="4" eb="6">
      <t>ザイガク</t>
    </rPh>
    <rPh sb="6" eb="7">
      <t>チュウ</t>
    </rPh>
    <rPh sb="8" eb="10">
      <t>ガッコウ</t>
    </rPh>
    <phoneticPr fontId="1"/>
  </si>
  <si>
    <r>
      <t xml:space="preserve">業種
</t>
    </r>
    <r>
      <rPr>
        <sz val="8"/>
        <rFont val="ＭＳ Ｐ明朝"/>
        <family val="1"/>
        <charset val="128"/>
      </rPr>
      <t>Type of Business</t>
    </r>
    <rPh sb="0" eb="2">
      <t>ギョウシュ</t>
    </rPh>
    <phoneticPr fontId="1"/>
  </si>
  <si>
    <t>◆ 家族 Family （外国在住者も含めて両親・配偶者・兄弟・子の全員を記入/Parents, Spouse, Brothers&amp;Sisters, Children）</t>
    <rPh sb="2" eb="4">
      <t>カゾク</t>
    </rPh>
    <rPh sb="13" eb="15">
      <t>ガイコク</t>
    </rPh>
    <rPh sb="15" eb="18">
      <t>ザイジュウシャ</t>
    </rPh>
    <rPh sb="19" eb="20">
      <t>フク</t>
    </rPh>
    <rPh sb="22" eb="24">
      <t>リョウシン</t>
    </rPh>
    <rPh sb="25" eb="28">
      <t>ハイグウシャ</t>
    </rPh>
    <rPh sb="29" eb="31">
      <t>キョウダイ</t>
    </rPh>
    <rPh sb="32" eb="33">
      <t>コ</t>
    </rPh>
    <rPh sb="34" eb="36">
      <t>ゼンイン</t>
    </rPh>
    <rPh sb="37" eb="39">
      <t>キニュウ</t>
    </rPh>
    <phoneticPr fontId="1"/>
  </si>
  <si>
    <r>
      <t xml:space="preserve">学習年数
</t>
    </r>
    <r>
      <rPr>
        <sz val="6"/>
        <rFont val="ＭＳ Ｐ明朝"/>
        <family val="1"/>
        <charset val="128"/>
      </rPr>
      <t>Years Studied</t>
    </r>
    <rPh sb="0" eb="2">
      <t>ガクシュウ</t>
    </rPh>
    <rPh sb="2" eb="4">
      <t>ネンスウ</t>
    </rPh>
    <phoneticPr fontId="1"/>
  </si>
  <si>
    <r>
      <t xml:space="preserve">学習時間
</t>
    </r>
    <r>
      <rPr>
        <sz val="6"/>
        <rFont val="ＭＳ Ｐ明朝"/>
        <family val="1"/>
        <charset val="128"/>
      </rPr>
      <t>Hours Studied</t>
    </r>
    <rPh sb="0" eb="2">
      <t>ガクシュウ</t>
    </rPh>
    <rPh sb="2" eb="4">
      <t>ジカン</t>
    </rPh>
    <phoneticPr fontId="1"/>
  </si>
  <si>
    <t>続　柄</t>
    <rPh sb="0" eb="1">
      <t>ゾク</t>
    </rPh>
    <rPh sb="2" eb="3">
      <t>エ</t>
    </rPh>
    <phoneticPr fontId="1"/>
  </si>
  <si>
    <t>氏　名</t>
    <rPh sb="0" eb="1">
      <t>シ</t>
    </rPh>
    <rPh sb="2" eb="3">
      <t>メイ</t>
    </rPh>
    <phoneticPr fontId="1"/>
  </si>
  <si>
    <t>国　籍・地　域</t>
    <rPh sb="0" eb="1">
      <t>クニ</t>
    </rPh>
    <rPh sb="2" eb="3">
      <t>セキ</t>
    </rPh>
    <rPh sb="4" eb="5">
      <t>チ</t>
    </rPh>
    <rPh sb="6" eb="7">
      <t>イキ</t>
    </rPh>
    <phoneticPr fontId="1"/>
  </si>
  <si>
    <t>勤務先名称・通学先名称</t>
    <rPh sb="0" eb="3">
      <t>キンムサキ</t>
    </rPh>
    <rPh sb="3" eb="5">
      <t>メイショウ</t>
    </rPh>
    <rPh sb="6" eb="8">
      <t>ツウガク</t>
    </rPh>
    <rPh sb="8" eb="9">
      <t>サキ</t>
    </rPh>
    <rPh sb="9" eb="11">
      <t>メイショウ</t>
    </rPh>
    <phoneticPr fontId="1"/>
  </si>
  <si>
    <t>在留カード番号</t>
    <rPh sb="0" eb="7">
      <t>ザ</t>
    </rPh>
    <phoneticPr fontId="1"/>
  </si>
  <si>
    <t>特別永住者証明書番号</t>
    <rPh sb="0" eb="10">
      <t>ト</t>
    </rPh>
    <phoneticPr fontId="1"/>
  </si>
  <si>
    <t>Relationship</t>
    <phoneticPr fontId="1"/>
  </si>
  <si>
    <t>Name</t>
    <phoneticPr fontId="1"/>
  </si>
  <si>
    <t>Date of birth</t>
    <phoneticPr fontId="1"/>
  </si>
  <si>
    <t>Nationality/Region</t>
    <phoneticPr fontId="1"/>
  </si>
  <si>
    <t>Place of employment/school</t>
    <phoneticPr fontId="1"/>
  </si>
  <si>
    <t>Residence card number</t>
    <phoneticPr fontId="1"/>
  </si>
  <si>
    <t>Special Permanent Resident Certificate number</t>
    <phoneticPr fontId="1"/>
  </si>
  <si>
    <t>◆ 在日親族（父・母・配偶者・子・兄弟姉妹・祖父母・叔(伯)父・叔(伯)母など）及び同居者</t>
    <rPh sb="2" eb="4">
      <t>ザイニチ</t>
    </rPh>
    <rPh sb="4" eb="6">
      <t>シンゾク</t>
    </rPh>
    <rPh sb="7" eb="8">
      <t>チチ</t>
    </rPh>
    <rPh sb="9" eb="10">
      <t>ハハ</t>
    </rPh>
    <rPh sb="11" eb="14">
      <t>ハイグウシャ</t>
    </rPh>
    <rPh sb="15" eb="16">
      <t>コ</t>
    </rPh>
    <rPh sb="17" eb="19">
      <t>キョウダイ</t>
    </rPh>
    <rPh sb="19" eb="21">
      <t>シマイ</t>
    </rPh>
    <rPh sb="22" eb="25">
      <t>ソフボ</t>
    </rPh>
    <rPh sb="26" eb="27">
      <t>シュク</t>
    </rPh>
    <rPh sb="28" eb="29">
      <t>ハク</t>
    </rPh>
    <rPh sb="30" eb="31">
      <t>チチ</t>
    </rPh>
    <rPh sb="32" eb="33">
      <t>シュク</t>
    </rPh>
    <rPh sb="34" eb="35">
      <t>ハク</t>
    </rPh>
    <rPh sb="36" eb="37">
      <t>ハハ</t>
    </rPh>
    <rPh sb="40" eb="41">
      <t>オヨ</t>
    </rPh>
    <rPh sb="42" eb="45">
      <t>ドウキョシャ</t>
    </rPh>
    <phoneticPr fontId="1"/>
  </si>
  <si>
    <t>Family in Japan (father, mother, spouse, children, siblings,grandparents, uncle, aunt or others) and cohabitants</t>
    <phoneticPr fontId="1"/>
  </si>
  <si>
    <t>同居予定
の有無</t>
    <rPh sb="0" eb="2">
      <t>ドウキョ</t>
    </rPh>
    <rPh sb="2" eb="4">
      <t>ヨテイ</t>
    </rPh>
    <rPh sb="6" eb="8">
      <t>ウム</t>
    </rPh>
    <phoneticPr fontId="1"/>
  </si>
  <si>
    <t>Intended to reside with applicant or not</t>
    <phoneticPr fontId="1"/>
  </si>
  <si>
    <t>紹介者</t>
    <rPh sb="0" eb="3">
      <t>ショウカイシャ</t>
    </rPh>
    <phoneticPr fontId="1"/>
  </si>
  <si>
    <t>学習期間</t>
    <rPh sb="0" eb="2">
      <t>ガクシュウ</t>
    </rPh>
    <rPh sb="2" eb="4">
      <t>キカン</t>
    </rPh>
    <phoneticPr fontId="1"/>
  </si>
  <si>
    <t>日本語学校１学習時間</t>
    <rPh sb="0" eb="3">
      <t>ニホンゴ</t>
    </rPh>
    <rPh sb="3" eb="5">
      <t>ガッコウ</t>
    </rPh>
    <rPh sb="6" eb="8">
      <t>ガクシュウ</t>
    </rPh>
    <rPh sb="8" eb="10">
      <t>ジカン</t>
    </rPh>
    <phoneticPr fontId="1"/>
  </si>
  <si>
    <t>日本語学校2学習時間</t>
    <rPh sb="0" eb="3">
      <t>ニホンゴ</t>
    </rPh>
    <rPh sb="3" eb="5">
      <t>ガッコウ</t>
    </rPh>
    <rPh sb="6" eb="8">
      <t>ガクシュウ</t>
    </rPh>
    <rPh sb="8" eb="10">
      <t>ジカン</t>
    </rPh>
    <phoneticPr fontId="1"/>
  </si>
  <si>
    <t>続柄1</t>
    <phoneticPr fontId="1"/>
  </si>
  <si>
    <t>続柄2</t>
    <phoneticPr fontId="1"/>
  </si>
  <si>
    <t>氏名1</t>
    <phoneticPr fontId="1"/>
  </si>
  <si>
    <t>氏名2</t>
    <phoneticPr fontId="1"/>
  </si>
  <si>
    <t>生年月日1</t>
    <phoneticPr fontId="1"/>
  </si>
  <si>
    <t>生年月日2</t>
    <phoneticPr fontId="1"/>
  </si>
  <si>
    <t>国籍1</t>
    <phoneticPr fontId="1"/>
  </si>
  <si>
    <t>国籍2</t>
    <phoneticPr fontId="1"/>
  </si>
  <si>
    <t>同居予定1</t>
    <phoneticPr fontId="1"/>
  </si>
  <si>
    <t>同居予定2</t>
    <phoneticPr fontId="1"/>
  </si>
  <si>
    <t>勤務先1</t>
    <phoneticPr fontId="1"/>
  </si>
  <si>
    <t>勤務先2</t>
    <phoneticPr fontId="1"/>
  </si>
  <si>
    <t>在留番号1</t>
    <phoneticPr fontId="1"/>
  </si>
  <si>
    <t>在留番号2</t>
    <phoneticPr fontId="1"/>
  </si>
  <si>
    <t>続柄3</t>
    <phoneticPr fontId="1"/>
  </si>
  <si>
    <t>続柄4</t>
    <phoneticPr fontId="1"/>
  </si>
  <si>
    <t>氏名3</t>
    <phoneticPr fontId="1"/>
  </si>
  <si>
    <t>氏名4</t>
    <phoneticPr fontId="1"/>
  </si>
  <si>
    <t>生年月日3</t>
    <phoneticPr fontId="1"/>
  </si>
  <si>
    <t>生年月日4</t>
    <phoneticPr fontId="1"/>
  </si>
  <si>
    <t>国籍3</t>
    <phoneticPr fontId="1"/>
  </si>
  <si>
    <t>国籍4</t>
    <phoneticPr fontId="1"/>
  </si>
  <si>
    <t>同居予定3</t>
    <phoneticPr fontId="1"/>
  </si>
  <si>
    <t>同居予定4</t>
    <phoneticPr fontId="1"/>
  </si>
  <si>
    <t>勤務先3</t>
    <phoneticPr fontId="1"/>
  </si>
  <si>
    <t>勤務先4</t>
    <phoneticPr fontId="1"/>
  </si>
  <si>
    <t>在留番号3</t>
    <phoneticPr fontId="1"/>
  </si>
  <si>
    <t>在留番号4</t>
    <phoneticPr fontId="1"/>
  </si>
  <si>
    <t>回数</t>
    <rPh sb="0" eb="2">
      <t>カイスウ</t>
    </rPh>
    <phoneticPr fontId="1"/>
  </si>
  <si>
    <t>予定</t>
    <phoneticPr fontId="1"/>
  </si>
  <si>
    <t>進学</t>
    <rPh sb="0" eb="2">
      <t>シンガク</t>
    </rPh>
    <phoneticPr fontId="1"/>
  </si>
  <si>
    <t>帰国</t>
    <rPh sb="0" eb="2">
      <t>キコク</t>
    </rPh>
    <phoneticPr fontId="1"/>
  </si>
  <si>
    <t>就職</t>
    <rPh sb="0" eb="2">
      <t>シュウショク</t>
    </rPh>
    <phoneticPr fontId="1"/>
  </si>
  <si>
    <t>その他</t>
    <rPh sb="2" eb="3">
      <t>タ</t>
    </rPh>
    <phoneticPr fontId="1"/>
  </si>
  <si>
    <t>備考</t>
    <rPh sb="0" eb="2">
      <t>ビコウ</t>
    </rPh>
    <phoneticPr fontId="1"/>
  </si>
  <si>
    <t>金額</t>
    <rPh sb="0" eb="2">
      <t>キンガク</t>
    </rPh>
    <phoneticPr fontId="1"/>
  </si>
  <si>
    <t>在学学校</t>
    <rPh sb="0" eb="2">
      <t>ザイガク</t>
    </rPh>
    <rPh sb="2" eb="4">
      <t>ガッコウ</t>
    </rPh>
    <phoneticPr fontId="1"/>
  </si>
  <si>
    <t>その他備考</t>
    <rPh sb="2" eb="3">
      <t>タ</t>
    </rPh>
    <rPh sb="3" eb="5">
      <t>ビコウ</t>
    </rPh>
    <phoneticPr fontId="1"/>
  </si>
  <si>
    <t>開始年月</t>
    <rPh sb="0" eb="2">
      <t>カイシ</t>
    </rPh>
    <rPh sb="3" eb="4">
      <t>ゲツ</t>
    </rPh>
    <phoneticPr fontId="1"/>
  </si>
  <si>
    <t>修了年月</t>
    <rPh sb="0" eb="2">
      <t>シュウリョウ</t>
    </rPh>
    <rPh sb="2" eb="3">
      <t>ネン</t>
    </rPh>
    <rPh sb="3" eb="4">
      <t>ゲツ</t>
    </rPh>
    <phoneticPr fontId="1"/>
  </si>
  <si>
    <t>日本語教育有無</t>
    <rPh sb="3" eb="5">
      <t>キョウイク</t>
    </rPh>
    <rPh sb="5" eb="7">
      <t>ウム</t>
    </rPh>
    <phoneticPr fontId="1"/>
  </si>
  <si>
    <t>←団体・法人名・その他</t>
    <rPh sb="1" eb="3">
      <t>ダンタイ</t>
    </rPh>
    <rPh sb="4" eb="6">
      <t>ホウジン</t>
    </rPh>
    <rPh sb="6" eb="7">
      <t>メイ</t>
    </rPh>
    <rPh sb="10" eb="11">
      <t>タ</t>
    </rPh>
    <phoneticPr fontId="1"/>
  </si>
  <si>
    <t>最終回入国</t>
    <rPh sb="0" eb="3">
      <t>サイシュウカイ</t>
    </rPh>
    <rPh sb="3" eb="5">
      <t>ニュウコク</t>
    </rPh>
    <phoneticPr fontId="1"/>
  </si>
  <si>
    <t>最終回出国</t>
    <rPh sb="0" eb="3">
      <t>サイシュウカイ</t>
    </rPh>
    <rPh sb="3" eb="5">
      <t>シュッコク</t>
    </rPh>
    <phoneticPr fontId="1"/>
  </si>
  <si>
    <t>高校卒業時期</t>
    <rPh sb="0" eb="2">
      <t>コウコウ</t>
    </rPh>
    <rPh sb="2" eb="4">
      <t>ソツギョウ</t>
    </rPh>
    <rPh sb="4" eb="6">
      <t>ジキ</t>
    </rPh>
    <phoneticPr fontId="1"/>
  </si>
  <si>
    <t>入学予定時期の5年前</t>
    <rPh sb="0" eb="2">
      <t>ニュウガク</t>
    </rPh>
    <rPh sb="2" eb="4">
      <t>ヨテイ</t>
    </rPh>
    <rPh sb="4" eb="6">
      <t>ジキ</t>
    </rPh>
    <rPh sb="8" eb="9">
      <t>ネン</t>
    </rPh>
    <rPh sb="9" eb="10">
      <t>マエ</t>
    </rPh>
    <phoneticPr fontId="1"/>
  </si>
  <si>
    <t>高校卒業後直近5年</t>
    <rPh sb="0" eb="5">
      <t>コウコウソツギョウゴ</t>
    </rPh>
    <rPh sb="5" eb="7">
      <t>チョッキン</t>
    </rPh>
    <rPh sb="8" eb="9">
      <t>ネン</t>
    </rPh>
    <phoneticPr fontId="1"/>
  </si>
  <si>
    <r>
      <t>◆ 高校まで学歴①　</t>
    </r>
    <r>
      <rPr>
        <b/>
        <sz val="9"/>
        <rFont val="ＭＳ Ｐ明朝"/>
        <family val="1"/>
        <charset val="128"/>
      </rPr>
      <t>Educational Background①</t>
    </r>
    <r>
      <rPr>
        <b/>
        <sz val="10"/>
        <rFont val="ＭＳ Ｐ明朝"/>
        <family val="1"/>
        <charset val="128"/>
      </rPr>
      <t xml:space="preserve"> (小学校から高校まで学歴/</t>
    </r>
    <r>
      <rPr>
        <b/>
        <sz val="9"/>
        <rFont val="ＭＳ Ｐ明朝"/>
        <family val="1"/>
        <charset val="128"/>
      </rPr>
      <t>From Elementary school to High school</t>
    </r>
    <r>
      <rPr>
        <b/>
        <sz val="10"/>
        <rFont val="ＭＳ Ｐ明朝"/>
        <family val="1"/>
        <charset val="128"/>
      </rPr>
      <t>）</t>
    </r>
    <rPh sb="2" eb="4">
      <t>コウコウ</t>
    </rPh>
    <rPh sb="6" eb="8">
      <t>ガクレキ</t>
    </rPh>
    <rPh sb="35" eb="38">
      <t>ショウガッコウ</t>
    </rPh>
    <rPh sb="40" eb="42">
      <t>コウコウ</t>
    </rPh>
    <rPh sb="44" eb="46">
      <t>ガクレキ</t>
    </rPh>
    <phoneticPr fontId="1"/>
  </si>
  <si>
    <t>合計経歴数</t>
    <rPh sb="0" eb="2">
      <t>ゴウケイ</t>
    </rPh>
    <rPh sb="2" eb="5">
      <t>ケイレキスウ</t>
    </rPh>
    <phoneticPr fontId="1"/>
  </si>
  <si>
    <t>直近5年経歴数</t>
    <rPh sb="0" eb="2">
      <t>チョッキン</t>
    </rPh>
    <rPh sb="3" eb="4">
      <t>ネン</t>
    </rPh>
    <rPh sb="4" eb="7">
      <t>ケイレキスウ</t>
    </rPh>
    <phoneticPr fontId="1"/>
  </si>
  <si>
    <t>高校卒業後、直近5年経歴</t>
    <phoneticPr fontId="1"/>
  </si>
  <si>
    <r>
      <t>◆ 高校以後学歴②　</t>
    </r>
    <r>
      <rPr>
        <b/>
        <sz val="9"/>
        <rFont val="ＭＳ Ｐ明朝"/>
        <family val="1"/>
        <charset val="128"/>
      </rPr>
      <t>Educational Background②</t>
    </r>
    <r>
      <rPr>
        <b/>
        <sz val="10"/>
        <rFont val="ＭＳ Ｐ明朝"/>
        <family val="1"/>
        <charset val="128"/>
      </rPr>
      <t xml:space="preserve"> (高校卒業から/After</t>
    </r>
    <r>
      <rPr>
        <b/>
        <sz val="9"/>
        <rFont val="ＭＳ Ｐ明朝"/>
        <family val="1"/>
        <charset val="128"/>
      </rPr>
      <t xml:space="preserve"> High school graduation</t>
    </r>
    <r>
      <rPr>
        <b/>
        <sz val="10"/>
        <rFont val="ＭＳ Ｐ明朝"/>
        <family val="1"/>
        <charset val="128"/>
      </rPr>
      <t>）</t>
    </r>
    <rPh sb="2" eb="4">
      <t>コウコウ</t>
    </rPh>
    <rPh sb="4" eb="6">
      <t>イゴ</t>
    </rPh>
    <rPh sb="6" eb="8">
      <t>ガクレキ</t>
    </rPh>
    <rPh sb="35" eb="37">
      <t>コウコウ</t>
    </rPh>
    <rPh sb="37" eb="39">
      <t>ソツギョウ</t>
    </rPh>
    <phoneticPr fontId="1"/>
  </si>
  <si>
    <t>交付申請歴ある場合回数⇒</t>
    <rPh sb="0" eb="2">
      <t>コウフ</t>
    </rPh>
    <rPh sb="2" eb="4">
      <t>シンセイ</t>
    </rPh>
    <rPh sb="4" eb="5">
      <t>レキ</t>
    </rPh>
    <rPh sb="7" eb="9">
      <t>バアイ</t>
    </rPh>
    <rPh sb="9" eb="11">
      <t>カイスウ</t>
    </rPh>
    <phoneticPr fontId="1"/>
  </si>
  <si>
    <t>そのうち不交付回数⇒</t>
    <rPh sb="2" eb="3">
      <t>フ</t>
    </rPh>
    <rPh sb="3" eb="5">
      <t>コウフ</t>
    </rPh>
    <rPh sb="6" eb="8">
      <t>カイスウ</t>
    </rPh>
    <phoneticPr fontId="1"/>
  </si>
  <si>
    <t>奨学金支給機関</t>
    <rPh sb="0" eb="3">
      <t>ショウガクキン</t>
    </rPh>
    <rPh sb="3" eb="5">
      <t>シキュウ</t>
    </rPh>
    <rPh sb="5" eb="7">
      <t>キカン</t>
    </rPh>
    <phoneticPr fontId="1"/>
  </si>
  <si>
    <t>備考</t>
    <phoneticPr fontId="1"/>
  </si>
  <si>
    <r>
      <t xml:space="preserve">試験日
</t>
    </r>
    <r>
      <rPr>
        <sz val="8"/>
        <rFont val="ＭＳ Ｐ明朝"/>
        <family val="1"/>
        <charset val="128"/>
      </rPr>
      <t>Date of test</t>
    </r>
    <rPh sb="0" eb="3">
      <t>シケンビ</t>
    </rPh>
    <phoneticPr fontId="1"/>
  </si>
  <si>
    <t>試験日</t>
    <rPh sb="0" eb="2">
      <t>シケン</t>
    </rPh>
    <rPh sb="2" eb="3">
      <t>ニチ</t>
    </rPh>
    <phoneticPr fontId="1"/>
  </si>
  <si>
    <t>日本語試験日</t>
    <rPh sb="5" eb="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</si>
</sst>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yyyy&quot;年&quot;mm&quot;月&quot;dd&quot;日&quot;"/>
    <numFmt numFmtId="177" formatCode="yyyy&quot;年&quot;mm&quot;月&quot;"/>
    <numFmt numFmtId="178" formatCode="0_ "/>
    <numFmt numFmtId="179" formatCode="yyyy\/mm"/>
    <numFmt numFmtId="180" formatCode="yyyy\/mm\/dd"/>
    <numFmt numFmtId="181" formatCode="yyyy/m/d;@"/>
    <numFmt numFmtId="182" formatCode="#,##0_ "/>
    <numFmt numFmtId="183" formatCode="yyyy/mm/dd"/>
    <numFmt numFmtId="184" formatCode="#,##0;[Red]#,##0"/>
    <numFmt numFmtId="185" formatCode="yyyy/mm"/>
    <numFmt numFmtId="186" formatCode="0.0_ "/>
    <numFmt numFmtId="187" formatCode="0.0_);[Red]\(0.0\)"/>
    <numFmt numFmtId="188" formatCode="0_);[Red]\(0\)"/>
    <numFmt numFmtId="189" formatCode="0.00_ "/>
    <numFmt numFmtId="190" formatCode="0.00_);[Red]\(0.00\)"/>
  </numFmts>
  <fonts count="70">
    <font>
      <sz val="11"/>
      <name val="ＭＳ Ｐゴシック"/>
      <family val="3"/>
      <charset val="128"/>
    </font>
    <font>
      <sz val="6"/>
      <name val="ＭＳ Ｐゴシック"/>
      <family val="3"/>
      <charset val="128"/>
    </font>
    <font>
      <sz val="8"/>
      <name val="ＭＳ Ｐゴシック"/>
      <family val="3"/>
      <charset val="128"/>
    </font>
    <font>
      <sz val="11"/>
      <name val="ＭＳ Ｐゴシック"/>
      <family val="3"/>
      <charset val="128"/>
    </font>
    <font>
      <sz val="11"/>
      <color indexed="8"/>
      <name val="ＭＳ Ｐゴシック"/>
      <family val="3"/>
      <charset val="128"/>
    </font>
    <font>
      <sz val="10"/>
      <name val="ＭＳ Ｐゴシック"/>
      <family val="3"/>
      <charset val="128"/>
    </font>
    <font>
      <sz val="9"/>
      <name val="ＭＳ Ｐ明朝"/>
      <family val="1"/>
      <charset val="128"/>
    </font>
    <font>
      <sz val="8"/>
      <name val="ＭＳ Ｐ明朝"/>
      <family val="1"/>
      <charset val="128"/>
    </font>
    <font>
      <sz val="9"/>
      <name val="ＭＳ Ｐゴシック"/>
      <family val="3"/>
      <charset val="128"/>
    </font>
    <font>
      <b/>
      <sz val="9"/>
      <color indexed="81"/>
      <name val="ＭＳ Ｐゴシック"/>
      <family val="3"/>
      <charset val="128"/>
    </font>
    <font>
      <sz val="11"/>
      <color indexed="8"/>
      <name val="宋体"/>
      <family val="3"/>
      <charset val="128"/>
    </font>
    <font>
      <sz val="18"/>
      <name val="ＭＳ Ｐゴシック"/>
      <family val="3"/>
      <charset val="128"/>
    </font>
    <font>
      <b/>
      <sz val="10"/>
      <name val="ＭＳ Ｐゴシック"/>
      <family val="3"/>
      <charset val="128"/>
    </font>
    <font>
      <sz val="9"/>
      <color indexed="81"/>
      <name val="ＭＳ Ｐゴシック"/>
      <family val="3"/>
      <charset val="128"/>
    </font>
    <font>
      <sz val="12"/>
      <name val="ＭＳ Ｐゴシック"/>
      <family val="3"/>
      <charset val="128"/>
    </font>
    <font>
      <b/>
      <sz val="18"/>
      <name val="ＭＳ Ｐ明朝"/>
      <family val="1"/>
      <charset val="128"/>
    </font>
    <font>
      <sz val="6"/>
      <name val="ＭＳ Ｐ明朝"/>
      <family val="1"/>
      <charset val="128"/>
    </font>
    <font>
      <sz val="7"/>
      <name val="ＭＳ Ｐ明朝"/>
      <family val="1"/>
      <charset val="128"/>
    </font>
    <font>
      <b/>
      <sz val="10"/>
      <name val="ＭＳ Ｐ明朝"/>
      <family val="1"/>
      <charset val="128"/>
    </font>
    <font>
      <sz val="12"/>
      <name val="ＭＳ Ｐ明朝"/>
      <family val="1"/>
      <charset val="128"/>
    </font>
    <font>
      <sz val="11"/>
      <name val="ＭＳ Ｐ明朝"/>
      <family val="1"/>
      <charset val="128"/>
    </font>
    <font>
      <b/>
      <sz val="9"/>
      <color indexed="81"/>
      <name val="SimHei"/>
      <family val="3"/>
    </font>
    <font>
      <b/>
      <sz val="8"/>
      <name val="ＭＳ Ｐ明朝"/>
      <family val="1"/>
      <charset val="128"/>
    </font>
    <font>
      <sz val="9"/>
      <color indexed="81"/>
      <name val="SimHei"/>
      <family val="3"/>
    </font>
    <font>
      <sz val="10"/>
      <name val="ＭＳ Ｐ明朝"/>
      <family val="1"/>
      <charset val="128"/>
    </font>
    <font>
      <b/>
      <sz val="11"/>
      <name val="ＭＳ Ｐ明朝"/>
      <family val="1"/>
      <charset val="128"/>
    </font>
    <font>
      <sz val="12"/>
      <name val="ＭＳ ゴシック"/>
      <family val="3"/>
      <charset val="128"/>
    </font>
    <font>
      <sz val="12"/>
      <color indexed="8"/>
      <name val="ＭＳ ゴシック"/>
      <family val="3"/>
      <charset val="128"/>
    </font>
    <font>
      <sz val="11"/>
      <name val="ＭＳ ゴシック"/>
      <family val="3"/>
      <charset val="128"/>
    </font>
    <font>
      <sz val="10"/>
      <name val="SimSun"/>
      <charset val="134"/>
    </font>
    <font>
      <sz val="11"/>
      <color indexed="10"/>
      <name val="ＭＳ Ｐゴシック"/>
      <family val="3"/>
      <charset val="128"/>
    </font>
    <font>
      <sz val="9"/>
      <color indexed="8"/>
      <name val="ＭＳ Ｐゴシック"/>
      <family val="3"/>
      <charset val="128"/>
    </font>
    <font>
      <sz val="7"/>
      <name val="ＭＳ Ｐゴシック"/>
      <family val="3"/>
      <charset val="128"/>
    </font>
    <font>
      <sz val="11"/>
      <color indexed="30"/>
      <name val="ＭＳ Ｐゴシック"/>
      <family val="3"/>
      <charset val="128"/>
    </font>
    <font>
      <sz val="8"/>
      <color indexed="81"/>
      <name val="ＭＳ Ｐゴシック"/>
      <family val="3"/>
      <charset val="128"/>
    </font>
    <font>
      <sz val="12"/>
      <name val="SimHei"/>
      <family val="3"/>
    </font>
    <font>
      <sz val="11"/>
      <name val="SimHei"/>
      <family val="3"/>
    </font>
    <font>
      <sz val="11"/>
      <color indexed="8"/>
      <name val="ＭＳ Ｐゴシック"/>
      <family val="3"/>
      <charset val="128"/>
    </font>
    <font>
      <sz val="8"/>
      <color indexed="9"/>
      <name val="ＭＳ Ｐゴシック"/>
      <family val="3"/>
      <charset val="128"/>
    </font>
    <font>
      <sz val="11"/>
      <color indexed="13"/>
      <name val="ＭＳ Ｐゴシック"/>
      <family val="3"/>
      <charset val="128"/>
    </font>
    <font>
      <sz val="10"/>
      <name val="SimHei"/>
      <family val="3"/>
    </font>
    <font>
      <sz val="11"/>
      <color theme="1"/>
      <name val="ＭＳ Ｐゴシック"/>
      <family val="3"/>
      <charset val="128"/>
      <scheme val="minor"/>
    </font>
    <font>
      <sz val="11"/>
      <color theme="1"/>
      <name val="宋体"/>
      <family val="3"/>
      <charset val="134"/>
    </font>
    <font>
      <sz val="12"/>
      <name val="SimHei"/>
      <family val="3"/>
      <charset val="134"/>
    </font>
    <font>
      <sz val="10"/>
      <name val="SimHei"/>
      <family val="3"/>
      <charset val="134"/>
    </font>
    <font>
      <sz val="9"/>
      <color indexed="81"/>
      <name val="MS P ゴシック"/>
      <family val="3"/>
      <charset val="128"/>
    </font>
    <font>
      <b/>
      <sz val="11"/>
      <name val="ＭＳ Ｐゴシック"/>
      <family val="3"/>
      <charset val="128"/>
      <scheme val="minor"/>
    </font>
    <font>
      <sz val="11"/>
      <color rgb="FFFF0000"/>
      <name val="ＭＳ Ｐゴシック"/>
      <family val="3"/>
      <charset val="128"/>
    </font>
    <font>
      <sz val="8"/>
      <color rgb="FFFF0000"/>
      <name val="ＭＳ Ｐゴシック"/>
      <family val="3"/>
      <charset val="128"/>
    </font>
    <font>
      <sz val="10"/>
      <name val="Microsoft YaHei"/>
      <family val="3"/>
      <charset val="128"/>
    </font>
    <font>
      <sz val="11"/>
      <color theme="0"/>
      <name val="ＭＳ Ｐゴシック"/>
      <family val="3"/>
      <charset val="128"/>
    </font>
    <font>
      <sz val="10"/>
      <color rgb="FFFF0000"/>
      <name val="ＭＳ Ｐゴシック"/>
      <family val="3"/>
      <charset val="128"/>
    </font>
    <font>
      <sz val="12"/>
      <name val="ＭＳ ゴシック"/>
      <family val="3"/>
    </font>
    <font>
      <sz val="8"/>
      <name val="ＭＳ ゴシック"/>
      <family val="3"/>
      <charset val="128"/>
    </font>
    <font>
      <sz val="9"/>
      <name val="ＭＳ ゴシック"/>
      <family val="3"/>
      <charset val="128"/>
    </font>
    <font>
      <b/>
      <sz val="11"/>
      <color theme="9" tint="-0.249977111117893"/>
      <name val="ＭＳ Ｐゴシック"/>
      <family val="3"/>
      <charset val="128"/>
    </font>
    <font>
      <sz val="10"/>
      <name val="Microsoft YaHei"/>
      <family val="3"/>
      <charset val="134"/>
    </font>
    <font>
      <b/>
      <sz val="9"/>
      <name val="ＭＳ Ｐ明朝"/>
      <family val="1"/>
      <charset val="128"/>
    </font>
    <font>
      <sz val="10"/>
      <name val="SimSun"/>
      <family val="1"/>
      <charset val="134"/>
    </font>
    <font>
      <sz val="10"/>
      <name val="ＭＳ Ｐ明朝"/>
      <family val="1"/>
      <charset val="134"/>
    </font>
    <font>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6"/>
      <color indexed="8"/>
      <name val="ＭＳ Ｐ明朝"/>
      <family val="1"/>
      <charset val="128"/>
    </font>
    <font>
      <sz val="7"/>
      <color indexed="8"/>
      <name val="ＭＳ Ｐ明朝"/>
      <family val="1"/>
      <charset val="128"/>
    </font>
    <font>
      <sz val="9"/>
      <color rgb="FFFF0000"/>
      <name val="ＭＳ Ｐゴシック"/>
      <family val="3"/>
      <charset val="128"/>
    </font>
    <font>
      <sz val="11"/>
      <name val="SimHei"/>
      <family val="3"/>
      <charset val="134"/>
    </font>
    <font>
      <sz val="10"/>
      <color indexed="8"/>
      <name val="SimHei"/>
      <family val="3"/>
      <charset val="134"/>
    </font>
    <font>
      <sz val="10"/>
      <color rgb="FF000000"/>
      <name val="SimHei"/>
      <family val="3"/>
      <charset val="134"/>
    </font>
  </fonts>
  <fills count="42">
    <fill>
      <patternFill patternType="none"/>
    </fill>
    <fill>
      <patternFill patternType="gray125"/>
    </fill>
    <fill>
      <patternFill patternType="solid">
        <fgColor indexed="44"/>
        <bgColor indexed="64"/>
      </patternFill>
    </fill>
    <fill>
      <patternFill patternType="solid">
        <fgColor indexed="52"/>
        <bgColor indexed="8"/>
      </patternFill>
    </fill>
    <fill>
      <patternFill patternType="solid">
        <fgColor indexed="23"/>
        <bgColor indexed="64"/>
      </patternFill>
    </fill>
    <fill>
      <patternFill patternType="solid">
        <fgColor indexed="11"/>
        <bgColor indexed="8"/>
      </patternFill>
    </fill>
    <fill>
      <patternFill patternType="solid">
        <fgColor indexed="53"/>
        <bgColor indexed="64"/>
      </patternFill>
    </fill>
    <fill>
      <patternFill patternType="solid">
        <fgColor indexed="53"/>
        <bgColor indexed="8"/>
      </patternFill>
    </fill>
    <fill>
      <patternFill patternType="solid">
        <fgColor indexed="62"/>
        <bgColor indexed="64"/>
      </patternFill>
    </fill>
    <fill>
      <patternFill patternType="solid">
        <fgColor indexed="9"/>
        <bgColor indexed="64"/>
      </patternFill>
    </fill>
    <fill>
      <patternFill patternType="solid">
        <fgColor indexed="22"/>
        <bgColor indexed="64"/>
      </patternFill>
    </fill>
    <fill>
      <patternFill patternType="solid">
        <fgColor indexed="22"/>
        <bgColor indexed="0"/>
      </patternFill>
    </fill>
    <fill>
      <patternFill patternType="solid">
        <fgColor indexed="26"/>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9" tint="-0.249977111117893"/>
        <bgColor indexed="64"/>
      </patternFill>
    </fill>
    <fill>
      <patternFill patternType="solid">
        <fgColor theme="1" tint="0.499984740745262"/>
        <bgColor indexed="64"/>
      </patternFill>
    </fill>
    <fill>
      <patternFill patternType="solid">
        <fgColor theme="6" tint="0.39997558519241921"/>
        <bgColor indexed="64"/>
      </patternFill>
    </fill>
    <fill>
      <patternFill patternType="solid">
        <fgColor rgb="FFCCFFFF"/>
        <bgColor indexed="64"/>
      </patternFill>
    </fill>
    <fill>
      <patternFill patternType="solid">
        <fgColor theme="0" tint="-0.249977111117893"/>
        <bgColor indexed="64"/>
      </patternFill>
    </fill>
    <fill>
      <patternFill patternType="solid">
        <fgColor theme="5" tint="0.39997558519241921"/>
        <bgColor indexed="8"/>
      </patternFill>
    </fill>
    <fill>
      <patternFill patternType="solid">
        <fgColor theme="8"/>
        <bgColor indexed="8"/>
      </patternFill>
    </fill>
    <fill>
      <patternFill patternType="solid">
        <fgColor rgb="FFFF66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34998626667073579"/>
        <bgColor indexed="8"/>
      </patternFill>
    </fill>
    <fill>
      <patternFill patternType="solid">
        <fgColor rgb="FFFF8080"/>
        <bgColor indexed="8"/>
      </patternFill>
    </fill>
    <fill>
      <patternFill patternType="solid">
        <fgColor rgb="FF00FF00"/>
        <bgColor indexed="8"/>
      </patternFill>
    </fill>
    <fill>
      <patternFill patternType="solid">
        <fgColor theme="3" tint="0.59999389629810485"/>
        <bgColor indexed="8"/>
      </patternFill>
    </fill>
    <fill>
      <patternFill patternType="solid">
        <fgColor theme="8" tint="0.59999389629810485"/>
        <bgColor indexed="8"/>
      </patternFill>
    </fill>
    <fill>
      <patternFill patternType="solid">
        <fgColor rgb="FFFF9900"/>
        <bgColor indexed="8"/>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CCFF"/>
        <bgColor indexed="64"/>
      </patternFill>
    </fill>
    <fill>
      <patternFill patternType="solid">
        <fgColor rgb="FFFF7C80"/>
        <bgColor indexed="64"/>
      </patternFill>
    </fill>
    <fill>
      <patternFill patternType="solid">
        <fgColor theme="6" tint="0.59999389629810485"/>
        <bgColor indexed="8"/>
      </patternFill>
    </fill>
    <fill>
      <patternFill patternType="solid">
        <fgColor theme="0" tint="-0.499984740745262"/>
        <bgColor indexed="64"/>
      </patternFill>
    </fill>
    <fill>
      <patternFill patternType="solid">
        <fgColor rgb="FFFFC000"/>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hair">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7">
    <xf numFmtId="0" fontId="0" fillId="0" borderId="0"/>
    <xf numFmtId="40" fontId="3" fillId="0" borderId="0" applyFont="0" applyFill="0" applyBorder="0" applyAlignment="0" applyProtection="0">
      <alignment vertical="center"/>
    </xf>
    <xf numFmtId="40" fontId="37"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2" fillId="0" borderId="0">
      <alignment vertical="center"/>
    </xf>
    <xf numFmtId="0" fontId="42" fillId="0" borderId="0">
      <alignment vertical="center"/>
    </xf>
    <xf numFmtId="0" fontId="10" fillId="0" borderId="0">
      <alignment vertical="center"/>
    </xf>
    <xf numFmtId="0" fontId="10" fillId="0" borderId="0">
      <alignment vertical="center"/>
    </xf>
    <xf numFmtId="0" fontId="3" fillId="0" borderId="0">
      <alignment vertical="center"/>
    </xf>
    <xf numFmtId="0" fontId="3" fillId="0" borderId="0">
      <alignment vertical="center"/>
    </xf>
    <xf numFmtId="0" fontId="41" fillId="0" borderId="0">
      <alignment vertical="center"/>
    </xf>
    <xf numFmtId="0" fontId="3" fillId="0" borderId="0"/>
    <xf numFmtId="0" fontId="41" fillId="0" borderId="0">
      <alignment vertical="center"/>
    </xf>
    <xf numFmtId="0" fontId="3" fillId="0" borderId="0"/>
    <xf numFmtId="0" fontId="4" fillId="0" borderId="0"/>
    <xf numFmtId="0" fontId="4" fillId="0" borderId="0"/>
  </cellStyleXfs>
  <cellXfs count="848">
    <xf numFmtId="0" fontId="0" fillId="0" borderId="0" xfId="0"/>
    <xf numFmtId="0" fontId="11"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vertical="center" wrapText="1"/>
    </xf>
    <xf numFmtId="0" fontId="8" fillId="0" borderId="0" xfId="0" applyFont="1" applyAlignment="1">
      <alignment vertical="center"/>
    </xf>
    <xf numFmtId="0" fontId="8" fillId="0" borderId="3" xfId="0" applyFont="1" applyBorder="1" applyAlignment="1">
      <alignment vertical="center"/>
    </xf>
    <xf numFmtId="0" fontId="18" fillId="0" borderId="0" xfId="0" applyFont="1" applyAlignment="1">
      <alignment horizontal="left"/>
    </xf>
    <xf numFmtId="0" fontId="12" fillId="0" borderId="0" xfId="0" applyFont="1" applyAlignment="1">
      <alignment horizontal="left"/>
    </xf>
    <xf numFmtId="0" fontId="5"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right" vertical="center"/>
    </xf>
    <xf numFmtId="0" fontId="20" fillId="0" borderId="4" xfId="0" applyFont="1" applyBorder="1" applyAlignment="1">
      <alignment horizontal="center" vertical="center" shrinkToFit="1"/>
    </xf>
    <xf numFmtId="0" fontId="7" fillId="0" borderId="0" xfId="0" applyFont="1" applyAlignment="1">
      <alignment horizontal="right" vertical="center"/>
    </xf>
    <xf numFmtId="0" fontId="2" fillId="0" borderId="0" xfId="0" applyFont="1" applyAlignment="1">
      <alignment horizontal="left" vertical="center"/>
    </xf>
    <xf numFmtId="0" fontId="7" fillId="0" borderId="0" xfId="0" applyFont="1" applyAlignment="1">
      <alignment horizontal="center" vertical="center"/>
    </xf>
    <xf numFmtId="0" fontId="8" fillId="0" borderId="2" xfId="0" applyFont="1" applyBorder="1" applyAlignment="1">
      <alignment horizontal="center" vertical="center"/>
    </xf>
    <xf numFmtId="0" fontId="2" fillId="0" borderId="5" xfId="0" applyFont="1" applyBorder="1" applyAlignment="1">
      <alignment horizontal="center" vertical="center"/>
    </xf>
    <xf numFmtId="0" fontId="8" fillId="0" borderId="2" xfId="0" applyFont="1" applyBorder="1" applyAlignment="1">
      <alignment vertical="center" shrinkToFit="1"/>
    </xf>
    <xf numFmtId="0" fontId="0" fillId="0" borderId="5" xfId="0" applyBorder="1" applyAlignment="1">
      <alignment vertical="center" shrinkToFit="1"/>
    </xf>
    <xf numFmtId="0" fontId="7"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right" vertical="center"/>
    </xf>
    <xf numFmtId="0" fontId="19" fillId="0" borderId="0" xfId="0" applyFont="1" applyAlignment="1">
      <alignment vertical="center"/>
    </xf>
    <xf numFmtId="0" fontId="0" fillId="0" borderId="0" xfId="0" applyAlignment="1">
      <alignment horizontal="center" vertical="center" shrinkToFit="1"/>
    </xf>
    <xf numFmtId="0" fontId="6" fillId="0" borderId="0" xfId="0" applyFont="1" applyAlignment="1">
      <alignment horizontal="left" vertical="center" shrinkToFit="1"/>
    </xf>
    <xf numFmtId="0" fontId="8" fillId="0" borderId="0" xfId="0" applyFont="1" applyAlignment="1">
      <alignment horizontal="left" vertical="center"/>
    </xf>
    <xf numFmtId="0" fontId="0" fillId="0" borderId="0" xfId="0" applyAlignment="1">
      <alignment vertical="center" shrinkToFit="1"/>
    </xf>
    <xf numFmtId="0" fontId="8" fillId="0" borderId="0" xfId="0" applyFont="1" applyAlignment="1">
      <alignment vertical="center" shrinkToFit="1"/>
    </xf>
    <xf numFmtId="0" fontId="8" fillId="0" borderId="6" xfId="0" applyFont="1" applyBorder="1" applyAlignment="1">
      <alignment vertical="top" wrapText="1"/>
    </xf>
    <xf numFmtId="0" fontId="8" fillId="0" borderId="0" xfId="0" applyFont="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vertical="center"/>
    </xf>
    <xf numFmtId="0" fontId="2" fillId="0" borderId="5" xfId="0" applyFont="1" applyBorder="1" applyAlignment="1">
      <alignment vertical="center"/>
    </xf>
    <xf numFmtId="0" fontId="0" fillId="0" borderId="6" xfId="0" applyBorder="1" applyAlignment="1">
      <alignment horizontal="center" vertical="center"/>
    </xf>
    <xf numFmtId="0" fontId="5" fillId="0" borderId="0" xfId="0" applyFont="1"/>
    <xf numFmtId="0" fontId="5" fillId="0" borderId="0" xfId="12" applyFont="1" applyAlignment="1" applyProtection="1">
      <alignment vertical="center"/>
      <protection locked="0"/>
    </xf>
    <xf numFmtId="0" fontId="0" fillId="0" borderId="0" xfId="12" applyFont="1" applyProtection="1">
      <protection locked="0"/>
    </xf>
    <xf numFmtId="0" fontId="0" fillId="0" borderId="0" xfId="12" applyFont="1" applyAlignment="1" applyProtection="1">
      <alignment horizontal="right"/>
      <protection locked="0"/>
    </xf>
    <xf numFmtId="0" fontId="3" fillId="0" borderId="0" xfId="12" applyProtection="1">
      <protection locked="0"/>
    </xf>
    <xf numFmtId="0" fontId="39" fillId="0" borderId="0" xfId="12" applyFont="1" applyProtection="1">
      <protection locked="0"/>
    </xf>
    <xf numFmtId="0" fontId="22" fillId="0" borderId="0" xfId="0" applyFont="1" applyAlignment="1">
      <alignment horizontal="left" vertical="center"/>
    </xf>
    <xf numFmtId="0" fontId="38" fillId="0" borderId="0" xfId="0" applyFont="1" applyAlignment="1">
      <alignment horizontal="center" vertical="center"/>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2" fillId="0" borderId="0" xfId="0" applyFont="1" applyAlignment="1" applyProtection="1">
      <alignment vertical="center" wrapText="1"/>
      <protection locked="0"/>
    </xf>
    <xf numFmtId="0" fontId="7"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7" fillId="0" borderId="0" xfId="0" applyFont="1" applyAlignment="1" applyProtection="1">
      <alignment horizontal="right" vertical="center"/>
      <protection locked="0"/>
    </xf>
    <xf numFmtId="0" fontId="2" fillId="0" borderId="0" xfId="0" applyFont="1" applyAlignment="1" applyProtection="1">
      <alignment horizontal="right" vertical="center"/>
      <protection locked="0"/>
    </xf>
    <xf numFmtId="0" fontId="7" fillId="0" borderId="0" xfId="0" applyFont="1" applyAlignment="1" applyProtection="1">
      <alignment vertical="center"/>
      <protection locked="0"/>
    </xf>
    <xf numFmtId="0" fontId="25" fillId="0" borderId="0" xfId="0" applyFont="1"/>
    <xf numFmtId="0" fontId="40" fillId="0" borderId="0" xfId="0" applyFont="1" applyAlignment="1">
      <alignment horizontal="center" vertical="center" shrinkToFit="1"/>
    </xf>
    <xf numFmtId="0" fontId="18" fillId="0" borderId="5" xfId="0" applyFont="1" applyBorder="1" applyAlignment="1">
      <alignment horizontal="left"/>
    </xf>
    <xf numFmtId="0" fontId="12" fillId="0" borderId="5" xfId="0" applyFont="1" applyBorder="1" applyAlignment="1">
      <alignment horizontal="left"/>
    </xf>
    <xf numFmtId="0" fontId="5" fillId="0" borderId="5" xfId="0" applyFont="1" applyBorder="1" applyAlignment="1">
      <alignment horizontal="center" vertical="center"/>
    </xf>
    <xf numFmtId="0" fontId="40" fillId="0" borderId="2" xfId="0" applyFont="1" applyBorder="1" applyAlignment="1">
      <alignment horizontal="center" vertical="center" shrinkToFit="1"/>
    </xf>
    <xf numFmtId="0" fontId="22" fillId="0" borderId="0" xfId="0" applyFont="1" applyAlignment="1">
      <alignment vertical="center"/>
    </xf>
    <xf numFmtId="0" fontId="25" fillId="0" borderId="0" xfId="0" applyFont="1" applyAlignment="1">
      <alignment vertical="center"/>
    </xf>
    <xf numFmtId="0" fontId="5" fillId="0" borderId="0" xfId="0" applyFont="1" applyAlignment="1" applyProtection="1">
      <alignment horizontal="center" vertical="center" shrinkToFit="1"/>
      <protection locked="0"/>
    </xf>
    <xf numFmtId="0" fontId="6" fillId="0" borderId="0" xfId="0" applyFont="1" applyAlignment="1">
      <alignment horizontal="left" vertical="center"/>
    </xf>
    <xf numFmtId="0" fontId="6" fillId="0" borderId="2" xfId="0" applyFont="1" applyBorder="1" applyAlignment="1">
      <alignment horizontal="center" vertical="center" shrinkToFit="1"/>
    </xf>
    <xf numFmtId="0" fontId="6" fillId="0" borderId="2" xfId="0" applyFont="1" applyBorder="1" applyAlignment="1">
      <alignment vertical="center" wrapText="1"/>
    </xf>
    <xf numFmtId="0" fontId="6" fillId="0" borderId="5" xfId="0" applyFont="1" applyBorder="1" applyAlignment="1">
      <alignment vertical="center" wrapText="1"/>
    </xf>
    <xf numFmtId="0" fontId="6" fillId="0" borderId="13" xfId="0" applyFont="1" applyBorder="1" applyAlignment="1">
      <alignment vertical="center" wrapText="1"/>
    </xf>
    <xf numFmtId="0" fontId="6" fillId="0" borderId="0" xfId="0" applyFont="1" applyAlignment="1">
      <alignment horizontal="center" vertical="center" wrapText="1" shrinkToFit="1"/>
    </xf>
    <xf numFmtId="0" fontId="6" fillId="0" borderId="15" xfId="0" applyFont="1" applyBorder="1" applyAlignment="1">
      <alignment vertical="center" wrapText="1"/>
    </xf>
    <xf numFmtId="0" fontId="15" fillId="0" borderId="0" xfId="0" applyFont="1" applyAlignment="1">
      <alignment horizontal="center" vertical="center"/>
    </xf>
    <xf numFmtId="0" fontId="6" fillId="0" borderId="0" xfId="0" applyFont="1" applyAlignment="1">
      <alignment vertical="center" wrapText="1" shrinkToFit="1"/>
    </xf>
    <xf numFmtId="0" fontId="6" fillId="0" borderId="1" xfId="0" applyFont="1" applyBorder="1" applyAlignment="1">
      <alignment vertical="center"/>
    </xf>
    <xf numFmtId="0" fontId="18" fillId="0" borderId="0" xfId="0" applyFont="1" applyAlignment="1">
      <alignment vertical="center"/>
    </xf>
    <xf numFmtId="0" fontId="25" fillId="0" borderId="0" xfId="0" applyFont="1" applyAlignment="1">
      <alignment shrinkToFit="1"/>
    </xf>
    <xf numFmtId="0" fontId="8" fillId="0" borderId="0" xfId="0" applyFont="1" applyAlignment="1">
      <alignment horizontal="center" vertical="center" shrinkToFit="1"/>
    </xf>
    <xf numFmtId="0" fontId="6" fillId="0" borderId="0" xfId="0" applyFont="1" applyAlignment="1">
      <alignment horizontal="center" vertical="center"/>
    </xf>
    <xf numFmtId="0" fontId="20" fillId="0" borderId="0" xfId="0" applyFont="1" applyAlignment="1">
      <alignment vertical="center" wrapText="1"/>
    </xf>
    <xf numFmtId="0" fontId="6" fillId="0" borderId="0" xfId="0" applyFont="1" applyAlignment="1">
      <alignment horizontal="center" vertical="center" shrinkToFit="1"/>
    </xf>
    <xf numFmtId="0" fontId="19" fillId="0" borderId="0" xfId="0" applyFont="1" applyAlignment="1">
      <alignment horizontal="center" vertical="center"/>
    </xf>
    <xf numFmtId="0" fontId="20" fillId="0" borderId="0" xfId="0" applyFont="1" applyAlignment="1">
      <alignment vertical="center" wrapText="1" shrinkToFit="1"/>
    </xf>
    <xf numFmtId="0" fontId="20" fillId="0" borderId="0" xfId="0" applyFont="1" applyAlignment="1">
      <alignment vertical="center"/>
    </xf>
    <xf numFmtId="0" fontId="6" fillId="0" borderId="0" xfId="0" applyFont="1" applyAlignment="1">
      <alignment vertical="center" shrinkToFit="1"/>
    </xf>
    <xf numFmtId="0" fontId="15" fillId="0" borderId="0" xfId="0" applyFont="1" applyAlignment="1">
      <alignment horizontal="center" vertical="center" shrinkToFit="1"/>
    </xf>
    <xf numFmtId="0" fontId="2" fillId="0" borderId="0" xfId="0" applyFont="1" applyAlignment="1" applyProtection="1">
      <alignment vertical="center"/>
      <protection locked="0"/>
    </xf>
    <xf numFmtId="0" fontId="19" fillId="15" borderId="0" xfId="0" applyFont="1" applyFill="1" applyAlignment="1" applyProtection="1">
      <alignment horizontal="center" vertical="center"/>
      <protection locked="0"/>
    </xf>
    <xf numFmtId="0" fontId="17" fillId="0" borderId="0" xfId="0" applyFont="1" applyAlignment="1">
      <alignment horizontal="left" vertical="center"/>
    </xf>
    <xf numFmtId="0" fontId="0" fillId="0" borderId="0" xfId="12" applyFont="1" applyAlignment="1" applyProtection="1">
      <alignment vertical="center"/>
      <protection locked="0"/>
    </xf>
    <xf numFmtId="0" fontId="5" fillId="2" borderId="0" xfId="12" applyFont="1" applyFill="1" applyAlignment="1" applyProtection="1">
      <alignment horizontal="center" vertical="center" shrinkToFit="1"/>
      <protection locked="0"/>
    </xf>
    <xf numFmtId="0" fontId="41" fillId="21" borderId="12" xfId="13" applyFill="1" applyBorder="1" applyAlignment="1" applyProtection="1">
      <alignment horizontal="center" vertical="center" shrinkToFit="1"/>
      <protection hidden="1"/>
    </xf>
    <xf numFmtId="0" fontId="41" fillId="14" borderId="8" xfId="13" applyFill="1" applyBorder="1" applyAlignment="1" applyProtection="1">
      <alignment horizontal="center" vertical="center" shrinkToFit="1"/>
      <protection hidden="1"/>
    </xf>
    <xf numFmtId="0" fontId="41" fillId="14" borderId="7" xfId="13" applyFill="1" applyBorder="1" applyAlignment="1" applyProtection="1">
      <alignment horizontal="center" vertical="center" shrinkToFit="1"/>
      <protection hidden="1"/>
    </xf>
    <xf numFmtId="0" fontId="41" fillId="17" borderId="8" xfId="13" applyFill="1" applyBorder="1" applyAlignment="1" applyProtection="1">
      <alignment horizontal="center" vertical="center" shrinkToFit="1"/>
      <protection hidden="1"/>
    </xf>
    <xf numFmtId="183" fontId="41" fillId="14" borderId="8" xfId="13" applyNumberFormat="1" applyFill="1" applyBorder="1" applyAlignment="1" applyProtection="1">
      <alignment horizontal="center" vertical="center" shrinkToFit="1"/>
      <protection hidden="1"/>
    </xf>
    <xf numFmtId="0" fontId="41" fillId="19" borderId="8" xfId="13" applyFill="1" applyBorder="1" applyAlignment="1" applyProtection="1">
      <alignment horizontal="center" vertical="center" shrinkToFit="1"/>
      <protection hidden="1"/>
    </xf>
    <xf numFmtId="0" fontId="41" fillId="19" borderId="7" xfId="13" applyFill="1" applyBorder="1" applyAlignment="1" applyProtection="1">
      <alignment horizontal="center" vertical="center" shrinkToFit="1"/>
      <protection hidden="1"/>
    </xf>
    <xf numFmtId="0" fontId="41" fillId="4" borderId="8" xfId="13" applyFill="1" applyBorder="1" applyAlignment="1" applyProtection="1">
      <alignment horizontal="center" vertical="center" shrinkToFit="1"/>
      <protection hidden="1"/>
    </xf>
    <xf numFmtId="0" fontId="41" fillId="25" borderId="8" xfId="13" applyFill="1" applyBorder="1" applyAlignment="1" applyProtection="1">
      <alignment horizontal="center" vertical="center" shrinkToFit="1"/>
      <protection hidden="1"/>
    </xf>
    <xf numFmtId="0" fontId="41" fillId="26" borderId="7" xfId="13" applyFill="1" applyBorder="1" applyAlignment="1" applyProtection="1">
      <alignment horizontal="center" vertical="center" shrinkToFit="1"/>
      <protection hidden="1"/>
    </xf>
    <xf numFmtId="0" fontId="41" fillId="0" borderId="8" xfId="13" applyBorder="1" applyAlignment="1" applyProtection="1">
      <alignment horizontal="center" vertical="center" shrinkToFit="1"/>
      <protection hidden="1"/>
    </xf>
    <xf numFmtId="0" fontId="41" fillId="8" borderId="10" xfId="13" applyFill="1" applyBorder="1" applyAlignment="1" applyProtection="1">
      <alignment horizontal="center" vertical="center" shrinkToFit="1"/>
      <protection hidden="1"/>
    </xf>
    <xf numFmtId="0" fontId="41" fillId="18" borderId="8" xfId="13" applyFill="1" applyBorder="1" applyAlignment="1" applyProtection="1">
      <alignment horizontal="center" vertical="center" shrinkToFit="1"/>
      <protection hidden="1"/>
    </xf>
    <xf numFmtId="0" fontId="3" fillId="20" borderId="0" xfId="12" applyFill="1" applyProtection="1">
      <protection locked="0"/>
    </xf>
    <xf numFmtId="0" fontId="0" fillId="20" borderId="0" xfId="12" applyFont="1" applyFill="1" applyAlignment="1" applyProtection="1">
      <alignment vertical="center"/>
      <protection locked="0"/>
    </xf>
    <xf numFmtId="0" fontId="47" fillId="0" borderId="0" xfId="12" applyFont="1" applyAlignment="1" applyProtection="1">
      <alignment horizontal="right" vertical="center" wrapText="1"/>
      <protection locked="0"/>
    </xf>
    <xf numFmtId="0" fontId="48" fillId="0" borderId="0" xfId="12" applyFont="1" applyAlignment="1" applyProtection="1">
      <alignment horizontal="right" vertical="center" wrapText="1"/>
      <protection locked="0"/>
    </xf>
    <xf numFmtId="0" fontId="41" fillId="21" borderId="8" xfId="13" applyFill="1" applyBorder="1" applyAlignment="1" applyProtection="1">
      <alignment horizontal="center" vertical="center" shrinkToFit="1"/>
      <protection hidden="1"/>
    </xf>
    <xf numFmtId="14" fontId="3" fillId="0" borderId="0" xfId="12" applyNumberFormat="1" applyAlignment="1" applyProtection="1">
      <alignment vertical="center"/>
      <protection locked="0"/>
    </xf>
    <xf numFmtId="0" fontId="0" fillId="20" borderId="0" xfId="12" quotePrefix="1" applyFont="1" applyFill="1" applyAlignment="1" applyProtection="1">
      <alignment horizontal="center" vertical="center"/>
      <protection locked="0"/>
    </xf>
    <xf numFmtId="0" fontId="3" fillId="20" borderId="0" xfId="12" applyFill="1" applyAlignment="1" applyProtection="1">
      <alignment horizontal="center" vertical="center"/>
      <protection locked="0"/>
    </xf>
    <xf numFmtId="0" fontId="5" fillId="0" borderId="8" xfId="12" applyFont="1" applyBorder="1" applyAlignment="1" applyProtection="1">
      <alignment horizontal="left" vertical="center" shrinkToFit="1"/>
      <protection hidden="1"/>
    </xf>
    <xf numFmtId="0" fontId="0" fillId="0" borderId="8" xfId="12" quotePrefix="1" applyFont="1" applyBorder="1" applyAlignment="1" applyProtection="1">
      <alignment horizontal="center" vertical="center" shrinkToFit="1"/>
      <protection hidden="1"/>
    </xf>
    <xf numFmtId="0" fontId="5" fillId="0" borderId="9" xfId="12" applyFont="1" applyBorder="1" applyAlignment="1" applyProtection="1">
      <alignment horizontal="center" vertical="center" shrinkToFit="1"/>
      <protection hidden="1"/>
    </xf>
    <xf numFmtId="0" fontId="5" fillId="0" borderId="8" xfId="12" applyFont="1" applyBorder="1" applyAlignment="1" applyProtection="1">
      <alignment horizontal="center" vertical="center" shrinkToFit="1"/>
      <protection hidden="1"/>
    </xf>
    <xf numFmtId="0" fontId="5" fillId="0" borderId="10" xfId="12" applyFont="1" applyBorder="1" applyAlignment="1" applyProtection="1">
      <alignment horizontal="center" vertical="center" shrinkToFit="1"/>
      <protection hidden="1"/>
    </xf>
    <xf numFmtId="0" fontId="5" fillId="0" borderId="11" xfId="12" applyFont="1" applyBorder="1" applyAlignment="1" applyProtection="1">
      <alignment horizontal="center" vertical="center" shrinkToFit="1"/>
      <protection hidden="1"/>
    </xf>
    <xf numFmtId="0" fontId="5" fillId="0" borderId="7" xfId="12" applyFont="1" applyBorder="1" applyAlignment="1" applyProtection="1">
      <alignment horizontal="left" vertical="center" shrinkToFit="1"/>
      <protection hidden="1"/>
    </xf>
    <xf numFmtId="176" fontId="5" fillId="0" borderId="8" xfId="12" applyNumberFormat="1" applyFont="1" applyBorder="1" applyAlignment="1" applyProtection="1">
      <alignment horizontal="left" vertical="center" shrinkToFit="1"/>
      <protection hidden="1"/>
    </xf>
    <xf numFmtId="0" fontId="5" fillId="0" borderId="8" xfId="12" applyFont="1" applyBorder="1" applyAlignment="1" applyProtection="1">
      <alignment vertical="center" shrinkToFit="1"/>
      <protection hidden="1"/>
    </xf>
    <xf numFmtId="0" fontId="5" fillId="0" borderId="9" xfId="12" applyFont="1" applyBorder="1" applyAlignment="1" applyProtection="1">
      <alignment vertical="center" shrinkToFit="1"/>
      <protection hidden="1"/>
    </xf>
    <xf numFmtId="0" fontId="5" fillId="0" borderId="8" xfId="14" applyFont="1" applyBorder="1" applyAlignment="1" applyProtection="1">
      <alignment horizontal="left" vertical="center" shrinkToFit="1"/>
      <protection hidden="1"/>
    </xf>
    <xf numFmtId="180" fontId="5" fillId="0" borderId="8" xfId="12" applyNumberFormat="1" applyFont="1" applyBorder="1" applyAlignment="1" applyProtection="1">
      <alignment horizontal="center" vertical="center" shrinkToFit="1"/>
      <protection hidden="1"/>
    </xf>
    <xf numFmtId="0" fontId="5" fillId="0" borderId="10" xfId="12" applyFont="1" applyBorder="1" applyAlignment="1" applyProtection="1">
      <alignment horizontal="left" vertical="center" shrinkToFit="1"/>
      <protection hidden="1"/>
    </xf>
    <xf numFmtId="183" fontId="5" fillId="0" borderId="7" xfId="12" applyNumberFormat="1" applyFont="1" applyBorder="1" applyAlignment="1" applyProtection="1">
      <alignment horizontal="left" vertical="center" shrinkToFit="1"/>
      <protection hidden="1"/>
    </xf>
    <xf numFmtId="0" fontId="5" fillId="0" borderId="9" xfId="12" applyFont="1" applyBorder="1" applyAlignment="1" applyProtection="1">
      <alignment horizontal="left" vertical="center" shrinkToFit="1"/>
      <protection hidden="1"/>
    </xf>
    <xf numFmtId="179" fontId="5" fillId="0" borderId="8" xfId="12" applyNumberFormat="1" applyFont="1" applyBorder="1" applyAlignment="1" applyProtection="1">
      <alignment horizontal="left" vertical="center" shrinkToFit="1"/>
      <protection hidden="1"/>
    </xf>
    <xf numFmtId="179" fontId="5" fillId="0" borderId="7" xfId="12" applyNumberFormat="1" applyFont="1" applyBorder="1" applyAlignment="1" applyProtection="1">
      <alignment horizontal="left" vertical="center" shrinkToFit="1"/>
      <protection hidden="1"/>
    </xf>
    <xf numFmtId="184" fontId="5" fillId="0" borderId="8" xfId="12" applyNumberFormat="1" applyFont="1" applyBorder="1" applyAlignment="1" applyProtection="1">
      <alignment horizontal="left" vertical="center" shrinkToFit="1"/>
      <protection hidden="1"/>
    </xf>
    <xf numFmtId="0" fontId="5" fillId="0" borderId="0" xfId="12" applyFont="1" applyAlignment="1" applyProtection="1">
      <alignment vertical="center" shrinkToFit="1"/>
      <protection locked="0"/>
    </xf>
    <xf numFmtId="14" fontId="5" fillId="0" borderId="0" xfId="12" applyNumberFormat="1" applyFont="1" applyAlignment="1" applyProtection="1">
      <alignment vertical="center" shrinkToFit="1"/>
      <protection locked="0"/>
    </xf>
    <xf numFmtId="183" fontId="5" fillId="0" borderId="0" xfId="12" applyNumberFormat="1" applyFont="1" applyAlignment="1" applyProtection="1">
      <alignment vertical="center" shrinkToFit="1"/>
      <protection locked="0"/>
    </xf>
    <xf numFmtId="49" fontId="5" fillId="0" borderId="0" xfId="12" applyNumberFormat="1" applyFont="1" applyAlignment="1" applyProtection="1">
      <alignment vertical="center" shrinkToFit="1"/>
      <protection locked="0"/>
    </xf>
    <xf numFmtId="185" fontId="5" fillId="0" borderId="0" xfId="12" applyNumberFormat="1" applyFont="1" applyAlignment="1" applyProtection="1">
      <alignment vertical="center" shrinkToFit="1"/>
      <protection locked="0"/>
    </xf>
    <xf numFmtId="0" fontId="49" fillId="25" borderId="0" xfId="12" applyFont="1" applyFill="1" applyAlignment="1" applyProtection="1">
      <alignment vertical="center" shrinkToFit="1"/>
      <protection locked="0"/>
    </xf>
    <xf numFmtId="0" fontId="5" fillId="25" borderId="0" xfId="12" applyFont="1" applyFill="1" applyAlignment="1" applyProtection="1">
      <alignment vertical="center" shrinkToFit="1"/>
      <protection locked="0"/>
    </xf>
    <xf numFmtId="0" fontId="51" fillId="0" borderId="0" xfId="12" applyFont="1" applyAlignment="1" applyProtection="1">
      <alignment horizontal="left" vertical="center" wrapText="1"/>
      <protection locked="0"/>
    </xf>
    <xf numFmtId="0" fontId="41" fillId="33" borderId="8" xfId="13" applyFill="1" applyBorder="1" applyAlignment="1" applyProtection="1">
      <alignment horizontal="center" vertical="center" shrinkToFit="1"/>
      <protection hidden="1"/>
    </xf>
    <xf numFmtId="0" fontId="41" fillId="35" borderId="8" xfId="13" applyFill="1" applyBorder="1" applyAlignment="1" applyProtection="1">
      <alignment horizontal="center" vertical="center" shrinkToFit="1"/>
      <protection hidden="1"/>
    </xf>
    <xf numFmtId="179" fontId="41" fillId="36" borderId="8" xfId="13" applyNumberFormat="1" applyFill="1" applyBorder="1" applyAlignment="1" applyProtection="1">
      <alignment horizontal="center" vertical="center" shrinkToFit="1"/>
      <protection hidden="1"/>
    </xf>
    <xf numFmtId="0" fontId="41" fillId="36" borderId="8" xfId="13" applyFill="1" applyBorder="1" applyAlignment="1" applyProtection="1">
      <alignment horizontal="center" vertical="center" shrinkToFit="1"/>
      <protection hidden="1"/>
    </xf>
    <xf numFmtId="0" fontId="41" fillId="37" borderId="7" xfId="13" applyFill="1" applyBorder="1" applyAlignment="1" applyProtection="1">
      <alignment horizontal="center" vertical="center" shrinkToFit="1"/>
      <protection hidden="1"/>
    </xf>
    <xf numFmtId="38" fontId="4" fillId="37" borderId="8" xfId="2" applyNumberFormat="1" applyFont="1" applyFill="1" applyBorder="1" applyAlignment="1" applyProtection="1">
      <alignment horizontal="center" vertical="center" shrinkToFit="1"/>
      <protection hidden="1"/>
    </xf>
    <xf numFmtId="0" fontId="41" fillId="37" borderId="8" xfId="13" applyFill="1" applyBorder="1" applyAlignment="1" applyProtection="1">
      <alignment horizontal="center" vertical="center" shrinkToFit="1"/>
      <protection hidden="1"/>
    </xf>
    <xf numFmtId="49" fontId="41" fillId="37" borderId="8" xfId="13" applyNumberFormat="1" applyFill="1" applyBorder="1" applyAlignment="1" applyProtection="1">
      <alignment horizontal="center" vertical="center" shrinkToFit="1"/>
      <protection hidden="1"/>
    </xf>
    <xf numFmtId="0" fontId="26" fillId="38" borderId="8" xfId="13" applyFont="1" applyFill="1" applyBorder="1" applyAlignment="1" applyProtection="1">
      <alignment horizontal="center" vertical="center" shrinkToFit="1"/>
      <protection hidden="1"/>
    </xf>
    <xf numFmtId="185" fontId="56" fillId="0" borderId="0" xfId="12" applyNumberFormat="1" applyFont="1" applyAlignment="1" applyProtection="1">
      <alignment vertical="center" shrinkToFit="1"/>
      <protection locked="0"/>
    </xf>
    <xf numFmtId="0" fontId="60" fillId="0" borderId="0" xfId="0" applyFont="1" applyAlignment="1">
      <alignment vertical="center"/>
    </xf>
    <xf numFmtId="0" fontId="60" fillId="0" borderId="5" xfId="0" applyFont="1" applyBorder="1" applyAlignment="1">
      <alignment vertical="center"/>
    </xf>
    <xf numFmtId="0" fontId="62" fillId="0" borderId="0" xfId="0" applyFont="1" applyAlignment="1">
      <alignment vertical="center"/>
    </xf>
    <xf numFmtId="186" fontId="5" fillId="0" borderId="0" xfId="0" applyNumberFormat="1" applyFont="1" applyAlignment="1" applyProtection="1">
      <alignment horizontal="center" vertical="center" shrinkToFit="1"/>
      <protection locked="0"/>
    </xf>
    <xf numFmtId="187" fontId="5" fillId="0" borderId="8" xfId="12" applyNumberFormat="1" applyFont="1" applyBorder="1" applyAlignment="1" applyProtection="1">
      <alignment horizontal="left" vertical="center" shrinkToFit="1"/>
      <protection hidden="1"/>
    </xf>
    <xf numFmtId="0" fontId="41" fillId="40" borderId="8" xfId="13" applyFill="1" applyBorder="1" applyAlignment="1" applyProtection="1">
      <alignment horizontal="center" vertical="center" shrinkToFit="1"/>
      <protection hidden="1"/>
    </xf>
    <xf numFmtId="0" fontId="41" fillId="26" borderId="8" xfId="13" applyFill="1" applyBorder="1" applyAlignment="1" applyProtection="1">
      <alignment horizontal="center" vertical="center" shrinkToFit="1"/>
      <protection hidden="1"/>
    </xf>
    <xf numFmtId="0" fontId="28" fillId="26" borderId="8" xfId="13" applyFont="1" applyFill="1" applyBorder="1" applyAlignment="1" applyProtection="1">
      <alignment horizontal="center" vertical="center" shrinkToFit="1"/>
      <protection hidden="1"/>
    </xf>
    <xf numFmtId="188" fontId="5" fillId="0" borderId="0" xfId="0" applyNumberFormat="1" applyFont="1" applyAlignment="1" applyProtection="1">
      <alignment horizontal="center" vertical="center"/>
      <protection locked="0"/>
    </xf>
    <xf numFmtId="185" fontId="41" fillId="36" borderId="8" xfId="13" applyNumberFormat="1" applyFill="1" applyBorder="1" applyAlignment="1" applyProtection="1">
      <alignment horizontal="center" vertical="center" shrinkToFit="1"/>
      <protection hidden="1"/>
    </xf>
    <xf numFmtId="0" fontId="66" fillId="0" borderId="0" xfId="12" applyFont="1" applyAlignment="1" applyProtection="1">
      <alignment vertical="center" wrapText="1"/>
      <protection locked="0"/>
    </xf>
    <xf numFmtId="183" fontId="41" fillId="34" borderId="8" xfId="13" applyNumberFormat="1" applyFill="1" applyBorder="1" applyAlignment="1" applyProtection="1">
      <alignment horizontal="center" vertical="center" shrinkToFit="1"/>
      <protection hidden="1"/>
    </xf>
    <xf numFmtId="0" fontId="50" fillId="0" borderId="0" xfId="12" applyFont="1" applyProtection="1">
      <protection locked="0"/>
    </xf>
    <xf numFmtId="0" fontId="8" fillId="10" borderId="8" xfId="12" applyFont="1" applyFill="1" applyBorder="1" applyAlignment="1">
      <alignment horizontal="center" vertical="center" shrinkToFit="1"/>
    </xf>
    <xf numFmtId="0" fontId="31" fillId="11" borderId="8" xfId="15" applyFont="1" applyFill="1" applyBorder="1" applyAlignment="1">
      <alignment horizontal="center" vertical="center" shrinkToFit="1"/>
    </xf>
    <xf numFmtId="0" fontId="31" fillId="10" borderId="8" xfId="16" applyFont="1" applyFill="1" applyBorder="1" applyAlignment="1">
      <alignment horizontal="center" vertical="center" shrinkToFit="1"/>
    </xf>
    <xf numFmtId="0" fontId="31" fillId="10" borderId="8" xfId="15" applyFont="1" applyFill="1" applyBorder="1" applyAlignment="1">
      <alignment horizontal="center" vertical="center" shrinkToFit="1"/>
    </xf>
    <xf numFmtId="0" fontId="8" fillId="11" borderId="8" xfId="15" applyFont="1" applyFill="1" applyBorder="1" applyAlignment="1">
      <alignment horizontal="center" vertical="center" shrinkToFit="1"/>
    </xf>
    <xf numFmtId="14" fontId="31" fillId="11" borderId="8" xfId="15" applyNumberFormat="1" applyFont="1" applyFill="1" applyBorder="1" applyAlignment="1">
      <alignment horizontal="center" vertical="center" shrinkToFit="1"/>
    </xf>
    <xf numFmtId="178" fontId="8" fillId="11" borderId="8" xfId="15" applyNumberFormat="1" applyFont="1" applyFill="1" applyBorder="1" applyAlignment="1">
      <alignment horizontal="center" vertical="center" shrinkToFit="1"/>
    </xf>
    <xf numFmtId="179" fontId="31" fillId="11" borderId="8" xfId="15" applyNumberFormat="1" applyFont="1" applyFill="1" applyBorder="1" applyAlignment="1">
      <alignment horizontal="center" vertical="center" shrinkToFit="1"/>
    </xf>
    <xf numFmtId="0" fontId="5" fillId="0" borderId="0" xfId="12" applyFont="1" applyAlignment="1">
      <alignment vertical="center"/>
    </xf>
    <xf numFmtId="0" fontId="5" fillId="0" borderId="0" xfId="12" applyFont="1" applyAlignment="1">
      <alignment horizontal="center" vertical="center"/>
    </xf>
    <xf numFmtId="0" fontId="29" fillId="0" borderId="0" xfId="12" applyFont="1" applyAlignment="1">
      <alignment horizontal="center" vertical="center"/>
    </xf>
    <xf numFmtId="0" fontId="5" fillId="0" borderId="7" xfId="12" applyFont="1" applyBorder="1" applyAlignment="1" applyProtection="1">
      <alignment horizontal="center" vertical="center" shrinkToFit="1"/>
      <protection hidden="1"/>
    </xf>
    <xf numFmtId="0" fontId="5" fillId="2" borderId="7" xfId="12" applyFont="1" applyFill="1" applyBorder="1" applyAlignment="1" applyProtection="1">
      <alignment horizontal="left" vertical="center" shrinkToFit="1"/>
      <protection hidden="1"/>
    </xf>
    <xf numFmtId="0" fontId="8" fillId="0" borderId="0" xfId="12" applyFont="1" applyAlignment="1">
      <alignment horizontal="center" vertical="center"/>
    </xf>
    <xf numFmtId="0" fontId="5" fillId="0" borderId="0" xfId="12" applyFont="1" applyAlignment="1">
      <alignment horizontal="left"/>
    </xf>
    <xf numFmtId="0" fontId="0" fillId="0" borderId="0" xfId="12" applyFont="1"/>
    <xf numFmtId="0" fontId="3" fillId="0" borderId="0" xfId="12"/>
    <xf numFmtId="0" fontId="52" fillId="27" borderId="12" xfId="9" applyFont="1" applyFill="1" applyBorder="1" applyAlignment="1">
      <alignment horizontal="center" vertical="center" shrinkToFit="1"/>
    </xf>
    <xf numFmtId="0" fontId="52" fillId="32" borderId="12" xfId="9" applyFont="1" applyFill="1" applyBorder="1" applyAlignment="1">
      <alignment horizontal="center" vertical="center" shrinkToFit="1"/>
    </xf>
    <xf numFmtId="0" fontId="52" fillId="3" borderId="8" xfId="9" applyFont="1" applyFill="1" applyBorder="1" applyAlignment="1">
      <alignment horizontal="center" vertical="center" shrinkToFit="1"/>
    </xf>
    <xf numFmtId="181" fontId="52" fillId="3" borderId="8" xfId="9" applyNumberFormat="1" applyFont="1" applyFill="1" applyBorder="1" applyAlignment="1">
      <alignment horizontal="center" vertical="center" shrinkToFit="1"/>
    </xf>
    <xf numFmtId="0" fontId="52" fillId="3" borderId="12" xfId="9" applyFont="1" applyFill="1" applyBorder="1" applyAlignment="1">
      <alignment horizontal="center" vertical="center" shrinkToFit="1"/>
    </xf>
    <xf numFmtId="0" fontId="52" fillId="28" borderId="8" xfId="9" applyFont="1" applyFill="1" applyBorder="1" applyAlignment="1">
      <alignment horizontal="center" vertical="center" shrinkToFit="1"/>
    </xf>
    <xf numFmtId="0" fontId="52" fillId="23" borderId="13" xfId="9" applyFont="1" applyFill="1" applyBorder="1" applyAlignment="1">
      <alignment horizontal="center" vertical="center" shrinkToFit="1"/>
    </xf>
    <xf numFmtId="0" fontId="52" fillId="23" borderId="12" xfId="9" applyFont="1" applyFill="1" applyBorder="1" applyAlignment="1">
      <alignment horizontal="center" vertical="center" shrinkToFit="1"/>
    </xf>
    <xf numFmtId="0" fontId="52" fillId="5" borderId="8" xfId="9" applyFont="1" applyFill="1" applyBorder="1" applyAlignment="1">
      <alignment vertical="center" shrinkToFit="1"/>
    </xf>
    <xf numFmtId="0" fontId="52" fillId="29" borderId="8" xfId="9" applyFont="1" applyFill="1" applyBorder="1" applyAlignment="1">
      <alignment horizontal="center" vertical="center" shrinkToFit="1"/>
    </xf>
    <xf numFmtId="0" fontId="53" fillId="22" borderId="12" xfId="9" applyFont="1" applyFill="1" applyBorder="1" applyAlignment="1">
      <alignment horizontal="center" vertical="center" shrinkToFit="1"/>
    </xf>
    <xf numFmtId="0" fontId="52" fillId="22" borderId="12" xfId="9" applyFont="1" applyFill="1" applyBorder="1" applyAlignment="1">
      <alignment horizontal="center" vertical="center" shrinkToFit="1"/>
    </xf>
    <xf numFmtId="0" fontId="52" fillId="30" borderId="8" xfId="9" applyFont="1" applyFill="1" applyBorder="1" applyAlignment="1">
      <alignment horizontal="center" vertical="center" shrinkToFit="1"/>
    </xf>
    <xf numFmtId="0" fontId="52" fillId="24" borderId="8" xfId="9" applyFont="1" applyFill="1" applyBorder="1" applyAlignment="1">
      <alignment horizontal="center" vertical="center" shrinkToFit="1"/>
    </xf>
    <xf numFmtId="0" fontId="52" fillId="27" borderId="8" xfId="9" applyFont="1" applyFill="1" applyBorder="1" applyAlignment="1">
      <alignment horizontal="center" vertical="center" shrinkToFit="1"/>
    </xf>
    <xf numFmtId="0" fontId="52" fillId="31" borderId="1" xfId="13" applyFont="1" applyFill="1" applyBorder="1" applyAlignment="1">
      <alignment horizontal="center" vertical="center" shrinkToFit="1"/>
    </xf>
    <xf numFmtId="0" fontId="52" fillId="31" borderId="12" xfId="13" applyFont="1" applyFill="1" applyBorder="1" applyAlignment="1">
      <alignment horizontal="center" vertical="center" shrinkToFit="1"/>
    </xf>
    <xf numFmtId="181" fontId="52" fillId="31" borderId="1" xfId="13" applyNumberFormat="1" applyFont="1" applyFill="1" applyBorder="1" applyAlignment="1">
      <alignment horizontal="center" vertical="center" shrinkToFit="1"/>
    </xf>
    <xf numFmtId="0" fontId="14" fillId="19" borderId="42" xfId="12" applyFont="1" applyFill="1" applyBorder="1" applyAlignment="1">
      <alignment horizontal="center" vertical="center"/>
    </xf>
    <xf numFmtId="0" fontId="14" fillId="19" borderId="43" xfId="12" applyFont="1" applyFill="1" applyBorder="1" applyAlignment="1">
      <alignment horizontal="center" vertical="center"/>
    </xf>
    <xf numFmtId="0" fontId="14" fillId="19" borderId="44" xfId="12" applyFont="1" applyFill="1" applyBorder="1" applyAlignment="1">
      <alignment horizontal="center" vertical="center"/>
    </xf>
    <xf numFmtId="0" fontId="52" fillId="27" borderId="12" xfId="9" applyFont="1" applyFill="1" applyBorder="1" applyAlignment="1">
      <alignment vertical="center" shrinkToFit="1"/>
    </xf>
    <xf numFmtId="181" fontId="52" fillId="3" borderId="12" xfId="9" applyNumberFormat="1" applyFont="1" applyFill="1" applyBorder="1" applyAlignment="1">
      <alignment horizontal="center" vertical="center" shrinkToFit="1"/>
    </xf>
    <xf numFmtId="0" fontId="52" fillId="28" borderId="8" xfId="9" applyFont="1" applyFill="1" applyBorder="1" applyAlignment="1">
      <alignment vertical="center" shrinkToFit="1"/>
    </xf>
    <xf numFmtId="0" fontId="52" fillId="5" borderId="12" xfId="9" applyFont="1" applyFill="1" applyBorder="1" applyAlignment="1">
      <alignment horizontal="center" vertical="center" shrinkToFit="1"/>
    </xf>
    <xf numFmtId="0" fontId="52" fillId="29" borderId="12" xfId="9" applyFont="1" applyFill="1" applyBorder="1" applyAlignment="1">
      <alignment horizontal="center" vertical="center" shrinkToFit="1"/>
    </xf>
    <xf numFmtId="0" fontId="52" fillId="22" borderId="8" xfId="9" applyFont="1" applyFill="1" applyBorder="1" applyAlignment="1">
      <alignment horizontal="center" vertical="center" shrinkToFit="1"/>
    </xf>
    <xf numFmtId="0" fontId="52" fillId="30" borderId="12" xfId="9" applyFont="1" applyFill="1" applyBorder="1" applyAlignment="1">
      <alignment horizontal="center" vertical="center" shrinkToFit="1"/>
    </xf>
    <xf numFmtId="0" fontId="27" fillId="6" borderId="12" xfId="9" applyFont="1" applyFill="1" applyBorder="1" applyAlignment="1">
      <alignment horizontal="center" vertical="center" shrinkToFit="1"/>
    </xf>
    <xf numFmtId="0" fontId="52" fillId="7" borderId="12" xfId="9" applyFont="1" applyFill="1" applyBorder="1" applyAlignment="1">
      <alignment horizontal="center" vertical="center" shrinkToFit="1"/>
    </xf>
    <xf numFmtId="49" fontId="52" fillId="7" borderId="12" xfId="9" applyNumberFormat="1" applyFont="1" applyFill="1" applyBorder="1" applyAlignment="1">
      <alignment horizontal="center" vertical="center" shrinkToFit="1"/>
    </xf>
    <xf numFmtId="0" fontId="41" fillId="0" borderId="7" xfId="13" applyBorder="1" applyAlignment="1" applyProtection="1">
      <alignment horizontal="center" vertical="center" shrinkToFit="1"/>
      <protection hidden="1"/>
    </xf>
    <xf numFmtId="179" fontId="3" fillId="0" borderId="8" xfId="12" applyNumberFormat="1" applyBorder="1" applyAlignment="1">
      <alignment vertical="center"/>
    </xf>
    <xf numFmtId="0" fontId="3" fillId="0" borderId="8" xfId="12" applyBorder="1" applyAlignment="1">
      <alignment vertical="center" shrinkToFit="1"/>
    </xf>
    <xf numFmtId="0" fontId="26" fillId="37" borderId="8" xfId="10" applyFont="1" applyFill="1" applyBorder="1" applyAlignment="1">
      <alignment horizontal="center" vertical="center" shrinkToFit="1"/>
    </xf>
    <xf numFmtId="0" fontId="55" fillId="0" borderId="0" xfId="12" applyFont="1"/>
    <xf numFmtId="0" fontId="26" fillId="0" borderId="0" xfId="12" applyFont="1" applyAlignment="1">
      <alignment wrapText="1"/>
    </xf>
    <xf numFmtId="0" fontId="26" fillId="0" borderId="0" xfId="12" applyFont="1"/>
    <xf numFmtId="0" fontId="8" fillId="0" borderId="0" xfId="12" applyFont="1" applyAlignment="1">
      <alignment horizontal="right" vertical="center"/>
    </xf>
    <xf numFmtId="185" fontId="2" fillId="0" borderId="0" xfId="12" applyNumberFormat="1" applyFont="1" applyAlignment="1">
      <alignment horizontal="center" vertical="center"/>
    </xf>
    <xf numFmtId="0" fontId="54" fillId="0" borderId="0" xfId="12" applyFont="1" applyAlignment="1">
      <alignment horizontal="center" vertical="center" wrapText="1"/>
    </xf>
    <xf numFmtId="179" fontId="2" fillId="0" borderId="0" xfId="12" applyNumberFormat="1" applyFont="1" applyAlignment="1">
      <alignment horizontal="center" vertical="center"/>
    </xf>
    <xf numFmtId="185" fontId="0" fillId="0" borderId="0" xfId="12" applyNumberFormat="1" applyFont="1"/>
    <xf numFmtId="0" fontId="8" fillId="0" borderId="0" xfId="12" applyFont="1" applyAlignment="1">
      <alignment horizontal="right"/>
    </xf>
    <xf numFmtId="185" fontId="8" fillId="0" borderId="0" xfId="12" applyNumberFormat="1" applyFont="1"/>
    <xf numFmtId="0" fontId="8" fillId="41" borderId="42" xfId="12" applyFont="1" applyFill="1" applyBorder="1" applyAlignment="1">
      <alignment horizontal="center" vertical="center"/>
    </xf>
    <xf numFmtId="0" fontId="8" fillId="15" borderId="43" xfId="12" applyFont="1" applyFill="1" applyBorder="1" applyAlignment="1">
      <alignment horizontal="center" vertical="center"/>
    </xf>
    <xf numFmtId="0" fontId="54" fillId="15" borderId="43" xfId="12" applyFont="1" applyFill="1" applyBorder="1" applyAlignment="1">
      <alignment horizontal="center" vertical="center"/>
    </xf>
    <xf numFmtId="0" fontId="54" fillId="15" borderId="44" xfId="12" applyFont="1" applyFill="1" applyBorder="1" applyAlignment="1">
      <alignment horizontal="center" vertical="center"/>
    </xf>
    <xf numFmtId="0" fontId="8" fillId="41" borderId="8" xfId="12" applyFont="1" applyFill="1" applyBorder="1" applyAlignment="1">
      <alignment horizontal="center" vertical="center"/>
    </xf>
    <xf numFmtId="0" fontId="8" fillId="15" borderId="8" xfId="12" applyFont="1" applyFill="1" applyBorder="1" applyAlignment="1">
      <alignment horizontal="center" vertical="center"/>
    </xf>
    <xf numFmtId="0" fontId="54" fillId="15" borderId="8" xfId="12" applyFont="1" applyFill="1" applyBorder="1" applyAlignment="1">
      <alignment horizontal="center" vertical="center"/>
    </xf>
    <xf numFmtId="178" fontId="3" fillId="0" borderId="42" xfId="12" applyNumberFormat="1" applyBorder="1" applyAlignment="1">
      <alignment horizontal="center" vertical="center"/>
    </xf>
    <xf numFmtId="179" fontId="2" fillId="0" borderId="43" xfId="12" applyNumberFormat="1" applyFont="1" applyBorder="1" applyAlignment="1">
      <alignment horizontal="center" vertical="center"/>
    </xf>
    <xf numFmtId="179" fontId="2" fillId="0" borderId="44" xfId="12" applyNumberFormat="1" applyFont="1" applyBorder="1" applyAlignment="1">
      <alignment horizontal="center" vertical="center" shrinkToFit="1"/>
    </xf>
    <xf numFmtId="178" fontId="3" fillId="0" borderId="8" xfId="12" applyNumberFormat="1" applyBorder="1" applyAlignment="1">
      <alignment horizontal="center" vertical="center"/>
    </xf>
    <xf numFmtId="179" fontId="2" fillId="0" borderId="8" xfId="12" applyNumberFormat="1" applyFont="1" applyBorder="1" applyAlignment="1">
      <alignment horizontal="center" vertical="center"/>
    </xf>
    <xf numFmtId="179" fontId="2" fillId="0" borderId="8" xfId="12" applyNumberFormat="1" applyFont="1" applyBorder="1" applyAlignment="1">
      <alignment horizontal="center" vertical="center" shrinkToFit="1"/>
    </xf>
    <xf numFmtId="0" fontId="51" fillId="0" borderId="0" xfId="12" quotePrefix="1" applyFont="1" applyAlignment="1" applyProtection="1">
      <alignment horizontal="right" vertical="top" wrapText="1"/>
      <protection locked="0"/>
    </xf>
    <xf numFmtId="0" fontId="7" fillId="0" borderId="5" xfId="0" applyFont="1" applyBorder="1" applyAlignment="1">
      <alignment horizontal="center" vertical="center"/>
    </xf>
    <xf numFmtId="0" fontId="6" fillId="20" borderId="1" xfId="0" applyFont="1" applyFill="1" applyBorder="1" applyAlignment="1">
      <alignment horizontal="center" vertical="center" wrapText="1"/>
    </xf>
    <xf numFmtId="0" fontId="6" fillId="20" borderId="2" xfId="0" applyFont="1" applyFill="1" applyBorder="1" applyAlignment="1">
      <alignment horizontal="center" vertical="center"/>
    </xf>
    <xf numFmtId="0" fontId="6" fillId="20" borderId="13" xfId="0" applyFont="1" applyFill="1" applyBorder="1" applyAlignment="1">
      <alignment horizontal="center" vertical="center"/>
    </xf>
    <xf numFmtId="0" fontId="6" fillId="20" borderId="16" xfId="0" applyFont="1" applyFill="1" applyBorder="1" applyAlignment="1">
      <alignment horizontal="center" vertical="center"/>
    </xf>
    <xf numFmtId="0" fontId="6" fillId="20" borderId="5" xfId="0" applyFont="1" applyFill="1" applyBorder="1" applyAlignment="1">
      <alignment horizontal="center" vertical="center"/>
    </xf>
    <xf numFmtId="0" fontId="6" fillId="20" borderId="15" xfId="0" applyFont="1" applyFill="1" applyBorder="1" applyAlignment="1">
      <alignment horizontal="center" vertical="center"/>
    </xf>
    <xf numFmtId="0" fontId="40" fillId="12" borderId="1" xfId="0" applyFont="1" applyFill="1" applyBorder="1" applyAlignment="1" applyProtection="1">
      <alignment horizontal="center" vertical="center" shrinkToFit="1"/>
      <protection locked="0"/>
    </xf>
    <xf numFmtId="0" fontId="40" fillId="12" borderId="2" xfId="0" applyFont="1" applyFill="1" applyBorder="1" applyAlignment="1" applyProtection="1">
      <alignment horizontal="center" vertical="center" shrinkToFit="1"/>
      <protection locked="0"/>
    </xf>
    <xf numFmtId="0" fontId="40" fillId="12" borderId="16" xfId="0" applyFont="1" applyFill="1" applyBorder="1" applyAlignment="1" applyProtection="1">
      <alignment horizontal="center" vertical="center" shrinkToFit="1"/>
      <protection locked="0"/>
    </xf>
    <xf numFmtId="0" fontId="40" fillId="12" borderId="5" xfId="0" applyFont="1" applyFill="1" applyBorder="1" applyAlignment="1" applyProtection="1">
      <alignment horizontal="center" vertical="center" shrinkToFit="1"/>
      <protection locked="0"/>
    </xf>
    <xf numFmtId="0" fontId="6" fillId="20" borderId="1" xfId="0" applyFont="1" applyFill="1" applyBorder="1" applyAlignment="1">
      <alignment horizontal="center" vertical="center" wrapText="1" shrinkToFit="1"/>
    </xf>
    <xf numFmtId="0" fontId="6" fillId="20" borderId="2" xfId="0" applyFont="1" applyFill="1" applyBorder="1" applyAlignment="1">
      <alignment horizontal="center" vertical="center" wrapText="1" shrinkToFit="1"/>
    </xf>
    <xf numFmtId="0" fontId="6" fillId="20" borderId="13" xfId="0" applyFont="1" applyFill="1" applyBorder="1" applyAlignment="1">
      <alignment horizontal="center" vertical="center" wrapText="1" shrinkToFit="1"/>
    </xf>
    <xf numFmtId="0" fontId="6" fillId="20" borderId="16" xfId="0" applyFont="1" applyFill="1" applyBorder="1" applyAlignment="1">
      <alignment horizontal="center" vertical="center" wrapText="1" shrinkToFit="1"/>
    </xf>
    <xf numFmtId="0" fontId="6" fillId="20" borderId="5" xfId="0" applyFont="1" applyFill="1" applyBorder="1" applyAlignment="1">
      <alignment horizontal="center" vertical="center" wrapText="1" shrinkToFit="1"/>
    </xf>
    <xf numFmtId="0" fontId="6" fillId="20" borderId="15" xfId="0" applyFont="1" applyFill="1" applyBorder="1" applyAlignment="1">
      <alignment horizontal="center" vertical="center" wrapText="1" shrinkToFit="1"/>
    </xf>
    <xf numFmtId="0" fontId="67" fillId="15" borderId="1" xfId="0" applyFont="1" applyFill="1" applyBorder="1" applyAlignment="1" applyProtection="1">
      <alignment horizontal="center" vertical="center" shrinkToFit="1"/>
      <protection locked="0"/>
    </xf>
    <xf numFmtId="0" fontId="36" fillId="15" borderId="2" xfId="0" applyFont="1" applyFill="1" applyBorder="1" applyAlignment="1" applyProtection="1">
      <alignment horizontal="center" vertical="center" shrinkToFit="1"/>
      <protection locked="0"/>
    </xf>
    <xf numFmtId="0" fontId="36" fillId="15" borderId="13" xfId="0" applyFont="1" applyFill="1" applyBorder="1" applyAlignment="1" applyProtection="1">
      <alignment horizontal="center" vertical="center" shrinkToFit="1"/>
      <protection locked="0"/>
    </xf>
    <xf numFmtId="0" fontId="36" fillId="15" borderId="16" xfId="0" applyFont="1" applyFill="1" applyBorder="1" applyAlignment="1" applyProtection="1">
      <alignment horizontal="center" vertical="center" shrinkToFit="1"/>
      <protection locked="0"/>
    </xf>
    <xf numFmtId="0" fontId="36" fillId="15" borderId="5" xfId="0" applyFont="1" applyFill="1" applyBorder="1" applyAlignment="1" applyProtection="1">
      <alignment horizontal="center" vertical="center" shrinkToFit="1"/>
      <protection locked="0"/>
    </xf>
    <xf numFmtId="0" fontId="36" fillId="15" borderId="15" xfId="0" applyFont="1" applyFill="1" applyBorder="1" applyAlignment="1" applyProtection="1">
      <alignment horizontal="center" vertical="center" shrinkToFit="1"/>
      <protection locked="0"/>
    </xf>
    <xf numFmtId="176" fontId="44" fillId="12" borderId="2" xfId="0" applyNumberFormat="1" applyFont="1" applyFill="1" applyBorder="1" applyAlignment="1" applyProtection="1">
      <alignment horizontal="center" vertical="center" shrinkToFit="1"/>
      <protection locked="0"/>
    </xf>
    <xf numFmtId="176" fontId="44" fillId="12" borderId="13" xfId="0" applyNumberFormat="1" applyFont="1" applyFill="1" applyBorder="1" applyAlignment="1" applyProtection="1">
      <alignment horizontal="center" vertical="center" shrinkToFit="1"/>
      <protection locked="0"/>
    </xf>
    <xf numFmtId="176" fontId="44" fillId="12" borderId="5" xfId="0" applyNumberFormat="1" applyFont="1" applyFill="1" applyBorder="1" applyAlignment="1" applyProtection="1">
      <alignment horizontal="center" vertical="center" shrinkToFit="1"/>
      <protection locked="0"/>
    </xf>
    <xf numFmtId="176" fontId="44" fillId="12" borderId="15" xfId="0" applyNumberFormat="1" applyFont="1" applyFill="1" applyBorder="1" applyAlignment="1" applyProtection="1">
      <alignment horizontal="center" vertical="center" shrinkToFit="1"/>
      <protection locked="0"/>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vertical="center"/>
    </xf>
    <xf numFmtId="0" fontId="17"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vertical="center"/>
    </xf>
    <xf numFmtId="0" fontId="25" fillId="0" borderId="0" xfId="0" applyFont="1" applyAlignment="1">
      <alignment horizontal="center" vertical="center"/>
    </xf>
    <xf numFmtId="0" fontId="40" fillId="12" borderId="4" xfId="0" applyFont="1" applyFill="1" applyBorder="1" applyAlignment="1" applyProtection="1">
      <alignment horizontal="center" vertical="center" shrinkToFit="1"/>
      <protection locked="0"/>
    </xf>
    <xf numFmtId="0" fontId="25" fillId="0" borderId="0" xfId="0" applyFont="1" applyAlignment="1">
      <alignment horizontal="center"/>
    </xf>
    <xf numFmtId="0" fontId="22" fillId="0" borderId="4" xfId="0" applyFont="1" applyBorder="1" applyAlignment="1">
      <alignment horizontal="center" vertical="center"/>
    </xf>
    <xf numFmtId="0" fontId="22" fillId="0" borderId="0" xfId="0" applyFont="1" applyAlignment="1">
      <alignment horizontal="left" vertical="center"/>
    </xf>
    <xf numFmtId="0" fontId="22" fillId="0" borderId="0" xfId="0" applyFont="1" applyAlignment="1">
      <alignment vertical="center"/>
    </xf>
    <xf numFmtId="0" fontId="6" fillId="20" borderId="2" xfId="0" applyFont="1" applyFill="1" applyBorder="1" applyAlignment="1">
      <alignment horizontal="center" vertical="center" shrinkToFit="1"/>
    </xf>
    <xf numFmtId="0" fontId="6" fillId="20" borderId="13" xfId="0" applyFont="1" applyFill="1" applyBorder="1" applyAlignment="1">
      <alignment horizontal="center" vertical="center" shrinkToFit="1"/>
    </xf>
    <xf numFmtId="0" fontId="6" fillId="20" borderId="16" xfId="0" applyFont="1" applyFill="1" applyBorder="1" applyAlignment="1">
      <alignment horizontal="center" vertical="center" shrinkToFit="1"/>
    </xf>
    <xf numFmtId="0" fontId="6" fillId="20" borderId="5" xfId="0" applyFont="1" applyFill="1" applyBorder="1" applyAlignment="1">
      <alignment horizontal="center" vertical="center" shrinkToFit="1"/>
    </xf>
    <xf numFmtId="0" fontId="6" fillId="20" borderId="15" xfId="0" applyFont="1" applyFill="1" applyBorder="1" applyAlignment="1">
      <alignment horizontal="center" vertical="center" shrinkToFit="1"/>
    </xf>
    <xf numFmtId="0" fontId="44" fillId="12" borderId="1" xfId="0" applyFont="1" applyFill="1" applyBorder="1" applyAlignment="1" applyProtection="1">
      <alignment horizontal="center" vertical="center" shrinkToFit="1"/>
      <protection locked="0"/>
    </xf>
    <xf numFmtId="0" fontId="44" fillId="12" borderId="2" xfId="0" applyFont="1" applyFill="1" applyBorder="1" applyAlignment="1" applyProtection="1">
      <alignment horizontal="center" vertical="center" shrinkToFit="1"/>
      <protection locked="0"/>
    </xf>
    <xf numFmtId="0" fontId="44" fillId="12" borderId="13" xfId="0" applyFont="1" applyFill="1" applyBorder="1" applyAlignment="1" applyProtection="1">
      <alignment horizontal="center" vertical="center" shrinkToFit="1"/>
      <protection locked="0"/>
    </xf>
    <xf numFmtId="0" fontId="44" fillId="12" borderId="16" xfId="0" applyFont="1" applyFill="1" applyBorder="1" applyAlignment="1" applyProtection="1">
      <alignment horizontal="center" vertical="center" shrinkToFit="1"/>
      <protection locked="0"/>
    </xf>
    <xf numFmtId="0" fontId="44" fillId="12" borderId="5" xfId="0" applyFont="1" applyFill="1" applyBorder="1" applyAlignment="1" applyProtection="1">
      <alignment horizontal="center" vertical="center" shrinkToFit="1"/>
      <protection locked="0"/>
    </xf>
    <xf numFmtId="0" fontId="44" fillId="12" borderId="15" xfId="0" applyFont="1" applyFill="1" applyBorder="1" applyAlignment="1" applyProtection="1">
      <alignment horizontal="center" vertical="center" shrinkToFit="1"/>
      <protection locked="0"/>
    </xf>
    <xf numFmtId="0" fontId="6" fillId="20" borderId="2" xfId="0" applyFont="1" applyFill="1" applyBorder="1" applyAlignment="1">
      <alignment horizontal="center" vertical="center" wrapText="1"/>
    </xf>
    <xf numFmtId="0" fontId="6" fillId="20" borderId="13" xfId="0" applyFont="1" applyFill="1" applyBorder="1" applyAlignment="1">
      <alignment horizontal="center" vertical="center" wrapText="1"/>
    </xf>
    <xf numFmtId="0" fontId="6" fillId="20" borderId="3" xfId="0" applyFont="1" applyFill="1" applyBorder="1" applyAlignment="1">
      <alignment horizontal="center" vertical="center" wrapText="1"/>
    </xf>
    <xf numFmtId="0" fontId="6" fillId="20" borderId="0" xfId="0" applyFont="1" applyFill="1" applyAlignment="1">
      <alignment horizontal="center" vertical="center" wrapText="1"/>
    </xf>
    <xf numFmtId="0" fontId="6" fillId="20" borderId="6" xfId="0" applyFont="1" applyFill="1" applyBorder="1" applyAlignment="1">
      <alignment horizontal="center" vertical="center" wrapText="1"/>
    </xf>
    <xf numFmtId="0" fontId="6" fillId="20" borderId="16" xfId="0" applyFont="1" applyFill="1" applyBorder="1" applyAlignment="1">
      <alignment horizontal="center" vertical="center" wrapText="1"/>
    </xf>
    <xf numFmtId="0" fontId="6" fillId="20" borderId="5" xfId="0" applyFont="1" applyFill="1" applyBorder="1" applyAlignment="1">
      <alignment horizontal="center" vertical="center" wrapText="1"/>
    </xf>
    <xf numFmtId="0" fontId="6" fillId="20" borderId="15" xfId="0" applyFont="1" applyFill="1" applyBorder="1" applyAlignment="1">
      <alignment horizontal="center" vertical="center" wrapText="1"/>
    </xf>
    <xf numFmtId="0" fontId="6" fillId="20" borderId="7" xfId="0" applyFont="1" applyFill="1" applyBorder="1" applyAlignment="1">
      <alignment horizontal="center" vertical="center" wrapText="1"/>
    </xf>
    <xf numFmtId="0" fontId="6" fillId="20" borderId="11" xfId="0" applyFont="1" applyFill="1" applyBorder="1" applyAlignment="1">
      <alignment horizontal="center" vertical="center" wrapText="1"/>
    </xf>
    <xf numFmtId="0" fontId="6" fillId="20" borderId="9" xfId="0" applyFont="1" applyFill="1" applyBorder="1" applyAlignment="1">
      <alignment horizontal="center" vertical="center" wrapText="1"/>
    </xf>
    <xf numFmtId="0" fontId="40" fillId="12" borderId="13" xfId="0" applyFont="1" applyFill="1" applyBorder="1" applyAlignment="1" applyProtection="1">
      <alignment horizontal="center" vertical="center" shrinkToFit="1"/>
      <protection locked="0"/>
    </xf>
    <xf numFmtId="0" fontId="40" fillId="12" borderId="15" xfId="0" applyFont="1" applyFill="1" applyBorder="1" applyAlignment="1" applyProtection="1">
      <alignment horizontal="center" vertical="center" shrinkToFit="1"/>
      <protection locked="0"/>
    </xf>
    <xf numFmtId="49" fontId="40" fillId="12" borderId="7" xfId="0" applyNumberFormat="1" applyFont="1" applyFill="1" applyBorder="1" applyAlignment="1" applyProtection="1">
      <alignment horizontal="center" vertical="center" shrinkToFit="1"/>
      <protection locked="0"/>
    </xf>
    <xf numFmtId="49" fontId="40" fillId="12" borderId="11" xfId="0" applyNumberFormat="1" applyFont="1" applyFill="1" applyBorder="1" applyAlignment="1" applyProtection="1">
      <alignment horizontal="center" vertical="center" shrinkToFit="1"/>
      <protection locked="0"/>
    </xf>
    <xf numFmtId="49" fontId="40" fillId="12" borderId="9" xfId="0" applyNumberFormat="1" applyFont="1" applyFill="1" applyBorder="1" applyAlignment="1" applyProtection="1">
      <alignment horizontal="center" vertical="center" shrinkToFit="1"/>
      <protection locked="0"/>
    </xf>
    <xf numFmtId="0" fontId="40" fillId="12" borderId="7" xfId="0" applyFont="1" applyFill="1" applyBorder="1" applyAlignment="1" applyProtection="1">
      <alignment horizontal="center" vertical="center" shrinkToFit="1"/>
      <protection locked="0"/>
    </xf>
    <xf numFmtId="0" fontId="40" fillId="12" borderId="11" xfId="0" applyFont="1" applyFill="1" applyBorder="1" applyAlignment="1" applyProtection="1">
      <alignment horizontal="center" vertical="center" shrinkToFit="1"/>
      <protection locked="0"/>
    </xf>
    <xf numFmtId="0" fontId="40" fillId="12" borderId="9" xfId="0" applyFont="1" applyFill="1" applyBorder="1" applyAlignment="1" applyProtection="1">
      <alignment horizontal="center" vertical="center" shrinkToFit="1"/>
      <protection locked="0"/>
    </xf>
    <xf numFmtId="0" fontId="6" fillId="20" borderId="12" xfId="0" applyFont="1" applyFill="1" applyBorder="1" applyAlignment="1">
      <alignment horizontal="center" vertical="center" wrapText="1" shrinkToFit="1"/>
    </xf>
    <xf numFmtId="0" fontId="6" fillId="20" borderId="10" xfId="0" applyFont="1" applyFill="1" applyBorder="1" applyAlignment="1">
      <alignment horizontal="center" vertical="center" wrapText="1" shrinkToFit="1"/>
    </xf>
    <xf numFmtId="0" fontId="44" fillId="12" borderId="12" xfId="0" applyFont="1" applyFill="1" applyBorder="1" applyAlignment="1" applyProtection="1">
      <alignment horizontal="center" vertical="center" shrinkToFit="1"/>
      <protection locked="0"/>
    </xf>
    <xf numFmtId="0" fontId="44" fillId="12" borderId="10" xfId="0" applyFont="1" applyFill="1" applyBorder="1" applyAlignment="1" applyProtection="1">
      <alignment horizontal="center" vertical="center" shrinkToFit="1"/>
      <protection locked="0"/>
    </xf>
    <xf numFmtId="0" fontId="16" fillId="20" borderId="2" xfId="0" applyFont="1" applyFill="1" applyBorder="1" applyAlignment="1">
      <alignment horizontal="center" vertical="center" wrapText="1" shrinkToFit="1"/>
    </xf>
    <xf numFmtId="0" fontId="16" fillId="20" borderId="13" xfId="0" applyFont="1" applyFill="1" applyBorder="1" applyAlignment="1">
      <alignment horizontal="center" vertical="center" wrapText="1" shrinkToFit="1"/>
    </xf>
    <xf numFmtId="0" fontId="16" fillId="20" borderId="16" xfId="0" applyFont="1" applyFill="1" applyBorder="1" applyAlignment="1">
      <alignment horizontal="center" vertical="center" wrapText="1" shrinkToFit="1"/>
    </xf>
    <xf numFmtId="0" fontId="16" fillId="20" borderId="5" xfId="0" applyFont="1" applyFill="1" applyBorder="1" applyAlignment="1">
      <alignment horizontal="center" vertical="center" wrapText="1" shrinkToFit="1"/>
    </xf>
    <xf numFmtId="0" fontId="16" fillId="20" borderId="15" xfId="0" applyFont="1" applyFill="1" applyBorder="1" applyAlignment="1">
      <alignment horizontal="center" vertical="center" wrapText="1" shrinkToFit="1"/>
    </xf>
    <xf numFmtId="0" fontId="6" fillId="0" borderId="2" xfId="0" applyFont="1" applyBorder="1" applyAlignment="1">
      <alignment vertical="center" wrapText="1"/>
    </xf>
    <xf numFmtId="0" fontId="6" fillId="0" borderId="5" xfId="0" applyFont="1" applyBorder="1" applyAlignment="1">
      <alignment vertical="center" wrapText="1"/>
    </xf>
    <xf numFmtId="0" fontId="19" fillId="12" borderId="1" xfId="0" applyFont="1" applyFill="1" applyBorder="1" applyAlignment="1" applyProtection="1">
      <alignment horizontal="center" vertical="center"/>
      <protection locked="0"/>
    </xf>
    <xf numFmtId="0" fontId="19" fillId="12" borderId="3" xfId="0" applyFont="1" applyFill="1" applyBorder="1" applyAlignment="1" applyProtection="1">
      <alignment horizontal="center" vertical="center"/>
      <protection locked="0"/>
    </xf>
    <xf numFmtId="0" fontId="6" fillId="0" borderId="0" xfId="0" applyFont="1" applyAlignment="1">
      <alignment vertical="center" wrapText="1"/>
    </xf>
    <xf numFmtId="0" fontId="19" fillId="12" borderId="2" xfId="0" applyFont="1" applyFill="1" applyBorder="1" applyAlignment="1" applyProtection="1">
      <alignment horizontal="center" vertical="center"/>
      <protection locked="0"/>
    </xf>
    <xf numFmtId="0" fontId="19" fillId="12" borderId="0" xfId="0" applyFont="1" applyFill="1" applyAlignment="1" applyProtection="1">
      <alignment horizontal="center" vertical="center"/>
      <protection locked="0"/>
    </xf>
    <xf numFmtId="0" fontId="19" fillId="12" borderId="16" xfId="0" applyFont="1" applyFill="1" applyBorder="1" applyAlignment="1" applyProtection="1">
      <alignment horizontal="center" vertical="center"/>
      <protection locked="0"/>
    </xf>
    <xf numFmtId="0" fontId="44" fillId="15" borderId="1" xfId="0" applyFont="1" applyFill="1" applyBorder="1" applyAlignment="1" applyProtection="1">
      <alignment horizontal="center" vertical="center" shrinkToFit="1"/>
      <protection locked="0"/>
    </xf>
    <xf numFmtId="0" fontId="44" fillId="15" borderId="2" xfId="0" applyFont="1" applyFill="1" applyBorder="1" applyAlignment="1" applyProtection="1">
      <alignment horizontal="center" vertical="center" shrinkToFit="1"/>
      <protection locked="0"/>
    </xf>
    <xf numFmtId="0" fontId="44" fillId="15" borderId="13" xfId="0" applyFont="1" applyFill="1" applyBorder="1" applyAlignment="1" applyProtection="1">
      <alignment horizontal="center" vertical="center" shrinkToFit="1"/>
      <protection locked="0"/>
    </xf>
    <xf numFmtId="0" fontId="44" fillId="15" borderId="16" xfId="0" applyFont="1" applyFill="1" applyBorder="1" applyAlignment="1" applyProtection="1">
      <alignment horizontal="center" vertical="center" shrinkToFit="1"/>
      <protection locked="0"/>
    </xf>
    <xf numFmtId="0" fontId="44" fillId="15" borderId="5" xfId="0" applyFont="1" applyFill="1" applyBorder="1" applyAlignment="1" applyProtection="1">
      <alignment horizontal="center" vertical="center" shrinkToFit="1"/>
      <protection locked="0"/>
    </xf>
    <xf numFmtId="0" fontId="44" fillId="15" borderId="15" xfId="0" applyFont="1" applyFill="1" applyBorder="1" applyAlignment="1" applyProtection="1">
      <alignment horizontal="center" vertical="center" shrinkToFit="1"/>
      <protection locked="0"/>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19" fillId="12" borderId="5" xfId="0" applyFont="1" applyFill="1" applyBorder="1" applyAlignment="1" applyProtection="1">
      <alignment horizontal="center" vertical="center"/>
      <protection locked="0"/>
    </xf>
    <xf numFmtId="0" fontId="6" fillId="0" borderId="13" xfId="0" applyFont="1" applyBorder="1" applyAlignment="1">
      <alignment vertical="center" wrapText="1"/>
    </xf>
    <xf numFmtId="0" fontId="6" fillId="0" borderId="15" xfId="0" applyFont="1" applyBorder="1" applyAlignment="1">
      <alignment vertical="center" wrapText="1"/>
    </xf>
    <xf numFmtId="0" fontId="6" fillId="0" borderId="2"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15" fillId="0" borderId="0" xfId="0" applyFont="1" applyAlignment="1">
      <alignment horizontal="center" vertical="center"/>
    </xf>
    <xf numFmtId="0" fontId="6" fillId="9" borderId="2" xfId="0" applyFont="1" applyFill="1" applyBorder="1" applyAlignment="1">
      <alignment vertical="center" shrinkToFit="1"/>
    </xf>
    <xf numFmtId="0" fontId="6" fillId="9" borderId="18" xfId="0" applyFont="1" applyFill="1" applyBorder="1" applyAlignment="1">
      <alignment vertical="center" shrinkToFit="1"/>
    </xf>
    <xf numFmtId="0" fontId="6" fillId="9" borderId="17" xfId="0" applyFont="1" applyFill="1" applyBorder="1" applyAlignment="1">
      <alignment vertical="center" shrinkToFit="1"/>
    </xf>
    <xf numFmtId="0" fontId="6" fillId="9" borderId="13" xfId="0" applyFont="1" applyFill="1" applyBorder="1" applyAlignment="1">
      <alignment vertical="center" shrinkToFit="1"/>
    </xf>
    <xf numFmtId="0" fontId="43" fillId="12" borderId="0" xfId="0" applyFont="1" applyFill="1" applyAlignment="1" applyProtection="1">
      <alignment horizontal="center" vertical="center" shrinkToFit="1"/>
      <protection locked="0"/>
    </xf>
    <xf numFmtId="0" fontId="35" fillId="12" borderId="0" xfId="0" applyFont="1" applyFill="1" applyAlignment="1" applyProtection="1">
      <alignment horizontal="center" vertical="center" shrinkToFit="1"/>
      <protection locked="0"/>
    </xf>
    <xf numFmtId="0" fontId="35" fillId="12" borderId="21" xfId="0" applyFont="1" applyFill="1" applyBorder="1" applyAlignment="1" applyProtection="1">
      <alignment horizontal="center" vertical="center" shrinkToFit="1"/>
      <protection locked="0"/>
    </xf>
    <xf numFmtId="0" fontId="35" fillId="12" borderId="5" xfId="0" applyFont="1" applyFill="1" applyBorder="1" applyAlignment="1" applyProtection="1">
      <alignment horizontal="center" vertical="center" shrinkToFit="1"/>
      <protection locked="0"/>
    </xf>
    <xf numFmtId="0" fontId="35" fillId="12" borderId="20" xfId="0" applyFont="1" applyFill="1" applyBorder="1" applyAlignment="1" applyProtection="1">
      <alignment horizontal="center" vertical="center" shrinkToFit="1"/>
      <protection locked="0"/>
    </xf>
    <xf numFmtId="0" fontId="35" fillId="12" borderId="22" xfId="0" applyFont="1" applyFill="1" applyBorder="1" applyAlignment="1" applyProtection="1">
      <alignment horizontal="center" vertical="center" shrinkToFit="1"/>
      <protection locked="0"/>
    </xf>
    <xf numFmtId="0" fontId="35" fillId="12" borderId="6" xfId="0" applyFont="1" applyFill="1" applyBorder="1" applyAlignment="1" applyProtection="1">
      <alignment horizontal="center" vertical="center" shrinkToFit="1"/>
      <protection locked="0"/>
    </xf>
    <xf numFmtId="0" fontId="35" fillId="12" borderId="19" xfId="0" applyFont="1" applyFill="1" applyBorder="1" applyAlignment="1" applyProtection="1">
      <alignment horizontal="center" vertical="center" shrinkToFit="1"/>
      <protection locked="0"/>
    </xf>
    <xf numFmtId="0" fontId="35" fillId="12" borderId="15" xfId="0" applyFont="1" applyFill="1" applyBorder="1" applyAlignment="1" applyProtection="1">
      <alignment horizontal="center" vertical="center" shrinkToFit="1"/>
      <protection locked="0"/>
    </xf>
    <xf numFmtId="0" fontId="6" fillId="0" borderId="6" xfId="0" applyFont="1" applyBorder="1" applyAlignment="1">
      <alignment vertical="center" wrapText="1"/>
    </xf>
    <xf numFmtId="0" fontId="6" fillId="0" borderId="2" xfId="0" applyFont="1" applyBorder="1" applyAlignment="1">
      <alignment horizontal="left" vertical="center"/>
    </xf>
    <xf numFmtId="0" fontId="6" fillId="0" borderId="5" xfId="0" applyFont="1" applyBorder="1" applyAlignment="1">
      <alignment horizontal="left" vertical="center"/>
    </xf>
    <xf numFmtId="0" fontId="44" fillId="12" borderId="1" xfId="0" applyFont="1" applyFill="1" applyBorder="1" applyAlignment="1" applyProtection="1">
      <alignment horizontal="center" vertical="center" wrapText="1" shrinkToFit="1"/>
      <protection locked="0"/>
    </xf>
    <xf numFmtId="0" fontId="44" fillId="12" borderId="2" xfId="0" applyFont="1" applyFill="1" applyBorder="1" applyAlignment="1" applyProtection="1">
      <alignment horizontal="center" vertical="center" wrapText="1" shrinkToFit="1"/>
      <protection locked="0"/>
    </xf>
    <xf numFmtId="0" fontId="44" fillId="12" borderId="13" xfId="0" applyFont="1" applyFill="1" applyBorder="1" applyAlignment="1" applyProtection="1">
      <alignment horizontal="center" vertical="center" wrapText="1" shrinkToFit="1"/>
      <protection locked="0"/>
    </xf>
    <xf numFmtId="0" fontId="44" fillId="12" borderId="16" xfId="0" applyFont="1" applyFill="1" applyBorder="1" applyAlignment="1" applyProtection="1">
      <alignment horizontal="center" vertical="center" wrapText="1" shrinkToFit="1"/>
      <protection locked="0"/>
    </xf>
    <xf numFmtId="0" fontId="44" fillId="12" borderId="5" xfId="0" applyFont="1" applyFill="1" applyBorder="1" applyAlignment="1" applyProtection="1">
      <alignment horizontal="center" vertical="center" wrapText="1" shrinkToFit="1"/>
      <protection locked="0"/>
    </xf>
    <xf numFmtId="0" fontId="44" fillId="12" borderId="15" xfId="0" applyFont="1" applyFill="1" applyBorder="1" applyAlignment="1" applyProtection="1">
      <alignment horizontal="center" vertical="center" wrapText="1" shrinkToFit="1"/>
      <protection locked="0"/>
    </xf>
    <xf numFmtId="0" fontId="6" fillId="0" borderId="0" xfId="0" applyFont="1" applyAlignment="1">
      <alignment horizontal="center" vertical="center" wrapText="1" shrinkToFit="1"/>
    </xf>
    <xf numFmtId="0" fontId="20" fillId="0" borderId="0" xfId="0" applyFont="1" applyAlignment="1">
      <alignment horizontal="center" vertical="center" wrapText="1"/>
    </xf>
    <xf numFmtId="0" fontId="46" fillId="15" borderId="0" xfId="0" applyFont="1" applyFill="1" applyAlignment="1" applyProtection="1">
      <alignment horizontal="center" vertical="center" shrinkToFit="1"/>
      <protection locked="0"/>
    </xf>
    <xf numFmtId="0" fontId="46" fillId="15" borderId="5" xfId="0" applyFont="1" applyFill="1" applyBorder="1" applyAlignment="1" applyProtection="1">
      <alignment horizontal="center" vertical="center" shrinkToFit="1"/>
      <protection locked="0"/>
    </xf>
    <xf numFmtId="0" fontId="36" fillId="12" borderId="0" xfId="0" applyFont="1" applyFill="1" applyAlignment="1" applyProtection="1">
      <alignment horizontal="center" vertical="center" shrinkToFit="1"/>
      <protection locked="0"/>
    </xf>
    <xf numFmtId="0" fontId="36" fillId="12" borderId="5" xfId="0" applyFont="1" applyFill="1" applyBorder="1" applyAlignment="1" applyProtection="1">
      <alignment horizontal="center" vertical="center" shrinkToFit="1"/>
      <protection locked="0"/>
    </xf>
    <xf numFmtId="0" fontId="16" fillId="0" borderId="0" xfId="0" applyFont="1" applyAlignment="1">
      <alignment horizontal="center" vertical="center" wrapText="1"/>
    </xf>
    <xf numFmtId="49" fontId="40" fillId="12" borderId="1" xfId="0" applyNumberFormat="1" applyFont="1" applyFill="1" applyBorder="1" applyAlignment="1" applyProtection="1">
      <alignment horizontal="center" vertical="center" shrinkToFit="1"/>
      <protection locked="0"/>
    </xf>
    <xf numFmtId="49" fontId="40" fillId="12" borderId="2" xfId="0" applyNumberFormat="1" applyFont="1" applyFill="1" applyBorder="1" applyAlignment="1" applyProtection="1">
      <alignment horizontal="center" vertical="center" shrinkToFit="1"/>
      <protection locked="0"/>
    </xf>
    <xf numFmtId="49" fontId="40" fillId="12" borderId="13" xfId="0" applyNumberFormat="1" applyFont="1" applyFill="1" applyBorder="1" applyAlignment="1" applyProtection="1">
      <alignment horizontal="center" vertical="center" shrinkToFit="1"/>
      <protection locked="0"/>
    </xf>
    <xf numFmtId="49" fontId="40" fillId="12" borderId="16" xfId="0" applyNumberFormat="1" applyFont="1" applyFill="1" applyBorder="1" applyAlignment="1" applyProtection="1">
      <alignment horizontal="center" vertical="center" shrinkToFit="1"/>
      <protection locked="0"/>
    </xf>
    <xf numFmtId="49" fontId="40" fillId="12" borderId="5" xfId="0" applyNumberFormat="1" applyFont="1" applyFill="1" applyBorder="1" applyAlignment="1" applyProtection="1">
      <alignment horizontal="center" vertical="center" shrinkToFit="1"/>
      <protection locked="0"/>
    </xf>
    <xf numFmtId="49" fontId="40" fillId="12" borderId="15" xfId="0" applyNumberFormat="1" applyFont="1" applyFill="1" applyBorder="1" applyAlignment="1" applyProtection="1">
      <alignment horizontal="center" vertical="center" shrinkToFit="1"/>
      <protection locked="0"/>
    </xf>
    <xf numFmtId="0" fontId="6" fillId="20" borderId="3" xfId="0" applyFont="1" applyFill="1" applyBorder="1" applyAlignment="1">
      <alignment horizontal="center" vertical="center" wrapText="1" shrinkToFit="1"/>
    </xf>
    <xf numFmtId="0" fontId="6" fillId="20" borderId="0" xfId="0" applyFont="1" applyFill="1" applyAlignment="1">
      <alignment horizontal="center" vertical="center" wrapText="1" shrinkToFit="1"/>
    </xf>
    <xf numFmtId="0" fontId="6" fillId="20" borderId="6" xfId="0" applyFont="1" applyFill="1" applyBorder="1" applyAlignment="1">
      <alignment horizontal="center" vertical="center" wrapText="1" shrinkToFit="1"/>
    </xf>
    <xf numFmtId="0" fontId="7" fillId="0" borderId="1" xfId="0" applyFont="1" applyBorder="1" applyAlignment="1">
      <alignment vertical="center" shrinkToFit="1"/>
    </xf>
    <xf numFmtId="0" fontId="7" fillId="0" borderId="2" xfId="0" applyFont="1" applyBorder="1" applyAlignment="1">
      <alignment vertical="center" shrinkToFit="1"/>
    </xf>
    <xf numFmtId="0" fontId="7" fillId="0" borderId="18" xfId="0" applyFont="1" applyBorder="1" applyAlignment="1">
      <alignment vertical="center" shrinkToFit="1"/>
    </xf>
    <xf numFmtId="0" fontId="7" fillId="0" borderId="17" xfId="0" applyFont="1" applyBorder="1" applyAlignment="1">
      <alignment vertical="center" shrinkToFit="1"/>
    </xf>
    <xf numFmtId="0" fontId="7" fillId="0" borderId="13" xfId="0" applyFont="1" applyBorder="1" applyAlignment="1">
      <alignment vertical="center" shrinkToFit="1"/>
    </xf>
    <xf numFmtId="0" fontId="44" fillId="15" borderId="3" xfId="0" applyFont="1" applyFill="1" applyBorder="1" applyAlignment="1" applyProtection="1">
      <alignment horizontal="center" vertical="center" shrinkToFit="1"/>
      <protection locked="0"/>
    </xf>
    <xf numFmtId="0" fontId="44" fillId="15" borderId="0" xfId="0" applyFont="1" applyFill="1" applyAlignment="1" applyProtection="1">
      <alignment horizontal="center" vertical="center" shrinkToFit="1"/>
      <protection locked="0"/>
    </xf>
    <xf numFmtId="0" fontId="44" fillId="15" borderId="21" xfId="0" applyFont="1" applyFill="1" applyBorder="1" applyAlignment="1" applyProtection="1">
      <alignment horizontal="center" vertical="center" shrinkToFit="1"/>
      <protection locked="0"/>
    </xf>
    <xf numFmtId="0" fontId="44" fillId="15" borderId="20" xfId="0" applyFont="1" applyFill="1" applyBorder="1" applyAlignment="1" applyProtection="1">
      <alignment horizontal="center" vertical="center" shrinkToFit="1"/>
      <protection locked="0"/>
    </xf>
    <xf numFmtId="0" fontId="44" fillId="15" borderId="22" xfId="0" applyFont="1" applyFill="1" applyBorder="1" applyAlignment="1" applyProtection="1">
      <alignment horizontal="center" vertical="center" shrinkToFit="1"/>
      <protection locked="0"/>
    </xf>
    <xf numFmtId="0" fontId="44" fillId="15" borderId="6" xfId="0" applyFont="1" applyFill="1" applyBorder="1" applyAlignment="1" applyProtection="1">
      <alignment horizontal="center" vertical="center" shrinkToFit="1"/>
      <protection locked="0"/>
    </xf>
    <xf numFmtId="0" fontId="44" fillId="15" borderId="19" xfId="0" applyFont="1" applyFill="1" applyBorder="1" applyAlignment="1" applyProtection="1">
      <alignment horizontal="center" vertical="center" shrinkToFit="1"/>
      <protection locked="0"/>
    </xf>
    <xf numFmtId="0" fontId="19" fillId="15" borderId="1" xfId="0" applyFont="1" applyFill="1" applyBorder="1" applyAlignment="1" applyProtection="1">
      <alignment horizontal="center" vertical="center"/>
      <protection locked="0"/>
    </xf>
    <xf numFmtId="0" fontId="19" fillId="15" borderId="16" xfId="0" applyFont="1" applyFill="1" applyBorder="1" applyAlignment="1" applyProtection="1">
      <alignment horizontal="center" vertical="center"/>
      <protection locked="0"/>
    </xf>
    <xf numFmtId="0" fontId="40" fillId="12" borderId="0" xfId="0" applyFont="1" applyFill="1" applyAlignment="1" applyProtection="1">
      <alignment horizontal="center" vertical="center" shrinkToFit="1"/>
      <protection locked="0"/>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shrinkToFit="1"/>
    </xf>
    <xf numFmtId="0" fontId="40" fillId="15" borderId="1" xfId="0" applyFont="1" applyFill="1" applyBorder="1" applyAlignment="1" applyProtection="1">
      <alignment horizontal="center" vertical="center" wrapText="1" shrinkToFit="1"/>
      <protection locked="0"/>
    </xf>
    <xf numFmtId="0" fontId="40" fillId="15" borderId="2" xfId="0" applyFont="1" applyFill="1" applyBorder="1" applyAlignment="1" applyProtection="1">
      <alignment horizontal="center" vertical="center" wrapText="1" shrinkToFit="1"/>
      <protection locked="0"/>
    </xf>
    <xf numFmtId="0" fontId="40" fillId="15" borderId="13" xfId="0" applyFont="1" applyFill="1" applyBorder="1" applyAlignment="1" applyProtection="1">
      <alignment horizontal="center" vertical="center" wrapText="1" shrinkToFit="1"/>
      <protection locked="0"/>
    </xf>
    <xf numFmtId="0" fontId="40" fillId="15" borderId="16" xfId="0" applyFont="1" applyFill="1" applyBorder="1" applyAlignment="1" applyProtection="1">
      <alignment horizontal="center" vertical="center" wrapText="1" shrinkToFit="1"/>
      <protection locked="0"/>
    </xf>
    <xf numFmtId="0" fontId="40" fillId="15" borderId="5" xfId="0" applyFont="1" applyFill="1" applyBorder="1" applyAlignment="1" applyProtection="1">
      <alignment horizontal="center" vertical="center" wrapText="1" shrinkToFit="1"/>
      <protection locked="0"/>
    </xf>
    <xf numFmtId="0" fontId="40" fillId="15" borderId="15" xfId="0" applyFont="1" applyFill="1" applyBorder="1" applyAlignment="1" applyProtection="1">
      <alignment horizontal="center" vertical="center" wrapText="1" shrinkToFit="1"/>
      <protection locked="0"/>
    </xf>
    <xf numFmtId="0" fontId="19" fillId="15" borderId="2" xfId="0" applyFont="1" applyFill="1" applyBorder="1" applyAlignment="1" applyProtection="1">
      <alignment horizontal="center" vertical="center"/>
      <protection locked="0"/>
    </xf>
    <xf numFmtId="0" fontId="19" fillId="15" borderId="5" xfId="0" applyFont="1" applyFill="1" applyBorder="1" applyAlignment="1" applyProtection="1">
      <alignment horizontal="center" vertical="center"/>
      <protection locked="0"/>
    </xf>
    <xf numFmtId="0" fontId="16" fillId="20" borderId="1" xfId="0" applyFont="1" applyFill="1" applyBorder="1" applyAlignment="1">
      <alignment horizontal="center" vertical="center" wrapText="1" shrinkToFi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0" fillId="0" borderId="0" xfId="0" applyAlignment="1">
      <alignment horizontal="center" vertical="center" shrinkToFit="1"/>
    </xf>
    <xf numFmtId="0" fontId="0" fillId="0" borderId="5" xfId="0" applyBorder="1" applyAlignment="1">
      <alignment horizontal="center" vertical="center" shrinkToFit="1"/>
    </xf>
    <xf numFmtId="0" fontId="6" fillId="0" borderId="0" xfId="0" applyFont="1" applyAlignment="1">
      <alignment vertical="center" wrapText="1" shrinkToFit="1"/>
    </xf>
    <xf numFmtId="0" fontId="6" fillId="0" borderId="5" xfId="0" applyFont="1" applyBorder="1" applyAlignment="1">
      <alignment vertical="center" wrapText="1" shrinkToFit="1"/>
    </xf>
    <xf numFmtId="0" fontId="0" fillId="0" borderId="6" xfId="0" applyBorder="1" applyAlignment="1">
      <alignment horizontal="center" vertical="center"/>
    </xf>
    <xf numFmtId="0" fontId="0" fillId="0" borderId="15" xfId="0" applyBorder="1" applyAlignment="1">
      <alignment horizontal="center" vertical="center"/>
    </xf>
    <xf numFmtId="0" fontId="44" fillId="12" borderId="0" xfId="0" applyFont="1" applyFill="1" applyAlignment="1" applyProtection="1">
      <alignment horizontal="center" vertical="center" shrinkToFit="1"/>
      <protection locked="0"/>
    </xf>
    <xf numFmtId="0" fontId="6" fillId="0" borderId="1"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40" fillId="12" borderId="35" xfId="0" applyFont="1" applyFill="1" applyBorder="1" applyAlignment="1" applyProtection="1">
      <alignment vertical="center" wrapText="1" shrinkToFit="1"/>
      <protection locked="0"/>
    </xf>
    <xf numFmtId="0" fontId="40" fillId="12" borderId="4" xfId="0" applyFont="1" applyFill="1" applyBorder="1" applyAlignment="1" applyProtection="1">
      <alignment vertical="center" wrapText="1" shrinkToFit="1"/>
      <protection locked="0"/>
    </xf>
    <xf numFmtId="0" fontId="40" fillId="12" borderId="29" xfId="0" applyFont="1" applyFill="1" applyBorder="1" applyAlignment="1" applyProtection="1">
      <alignment vertical="center" wrapText="1" shrinkToFit="1"/>
      <protection locked="0"/>
    </xf>
    <xf numFmtId="0" fontId="40" fillId="12" borderId="23" xfId="0" applyFont="1" applyFill="1" applyBorder="1" applyAlignment="1" applyProtection="1">
      <alignment vertical="center" wrapText="1" shrinkToFit="1"/>
      <protection locked="0"/>
    </xf>
    <xf numFmtId="0" fontId="40" fillId="12" borderId="25" xfId="0" applyFont="1" applyFill="1" applyBorder="1" applyAlignment="1" applyProtection="1">
      <alignment vertical="center" wrapText="1" shrinkToFit="1"/>
      <protection locked="0"/>
    </xf>
    <xf numFmtId="0" fontId="40" fillId="12" borderId="27" xfId="0" applyFont="1" applyFill="1" applyBorder="1" applyAlignment="1" applyProtection="1">
      <alignment vertical="center" wrapText="1" shrinkToFit="1"/>
      <protection locked="0"/>
    </xf>
    <xf numFmtId="0" fontId="40" fillId="16" borderId="7" xfId="0" applyFont="1" applyFill="1" applyBorder="1" applyAlignment="1" applyProtection="1">
      <alignment horizontal="center" vertical="center" shrinkToFit="1"/>
      <protection hidden="1"/>
    </xf>
    <xf numFmtId="0" fontId="40" fillId="16" borderId="11" xfId="0" applyFont="1" applyFill="1" applyBorder="1" applyAlignment="1" applyProtection="1">
      <alignment horizontal="center" vertical="center" shrinkToFit="1"/>
      <protection hidden="1"/>
    </xf>
    <xf numFmtId="0" fontId="40" fillId="16" borderId="9" xfId="0" applyFont="1" applyFill="1" applyBorder="1" applyAlignment="1" applyProtection="1">
      <alignment horizontal="center" vertical="center" shrinkToFit="1"/>
      <protection hidden="1"/>
    </xf>
    <xf numFmtId="0" fontId="6" fillId="0" borderId="6" xfId="0" applyFont="1" applyBorder="1" applyAlignment="1">
      <alignment horizontal="center" vertical="center" wrapText="1" shrinkToFit="1"/>
    </xf>
    <xf numFmtId="0" fontId="6" fillId="9" borderId="1" xfId="0" applyFont="1" applyFill="1" applyBorder="1" applyAlignment="1">
      <alignment horizontal="left" vertical="center" shrinkToFit="1"/>
    </xf>
    <xf numFmtId="0" fontId="6" fillId="9" borderId="2" xfId="0" applyFont="1" applyFill="1" applyBorder="1" applyAlignment="1">
      <alignment horizontal="left" vertical="center" shrinkToFit="1"/>
    </xf>
    <xf numFmtId="0" fontId="40" fillId="16" borderId="3" xfId="0" applyFont="1" applyFill="1" applyBorder="1" applyAlignment="1" applyProtection="1">
      <alignment horizontal="center" vertical="center" shrinkToFit="1"/>
      <protection hidden="1"/>
    </xf>
    <xf numFmtId="0" fontId="40" fillId="16" borderId="0" xfId="0" applyFont="1" applyFill="1" applyAlignment="1" applyProtection="1">
      <alignment horizontal="center" vertical="center" shrinkToFit="1"/>
      <protection hidden="1"/>
    </xf>
    <xf numFmtId="0" fontId="40" fillId="16" borderId="6" xfId="0" applyFont="1" applyFill="1" applyBorder="1" applyAlignment="1" applyProtection="1">
      <alignment horizontal="center" vertical="center" shrinkToFit="1"/>
      <protection hidden="1"/>
    </xf>
    <xf numFmtId="0" fontId="40" fillId="16" borderId="16" xfId="0" applyFont="1" applyFill="1" applyBorder="1" applyAlignment="1" applyProtection="1">
      <alignment horizontal="center" vertical="center" shrinkToFit="1"/>
      <protection hidden="1"/>
    </xf>
    <xf numFmtId="0" fontId="40" fillId="16" borderId="5" xfId="0" applyFont="1" applyFill="1" applyBorder="1" applyAlignment="1" applyProtection="1">
      <alignment horizontal="center" vertical="center" shrinkToFit="1"/>
      <protection hidden="1"/>
    </xf>
    <xf numFmtId="0" fontId="40" fillId="16" borderId="15" xfId="0" applyFont="1" applyFill="1" applyBorder="1" applyAlignment="1" applyProtection="1">
      <alignment horizontal="center" vertical="center" shrinkToFit="1"/>
      <protection hidden="1"/>
    </xf>
    <xf numFmtId="0" fontId="40" fillId="16" borderId="1" xfId="0" applyFont="1" applyFill="1" applyBorder="1" applyAlignment="1" applyProtection="1">
      <alignment horizontal="center" vertical="center" shrinkToFit="1"/>
      <protection hidden="1"/>
    </xf>
    <xf numFmtId="0" fontId="40" fillId="16" borderId="2" xfId="0" applyFont="1" applyFill="1" applyBorder="1" applyAlignment="1" applyProtection="1">
      <alignment horizontal="center" vertical="center" shrinkToFit="1"/>
      <protection hidden="1"/>
    </xf>
    <xf numFmtId="0" fontId="40" fillId="16" borderId="13" xfId="0" applyFont="1" applyFill="1" applyBorder="1" applyAlignment="1" applyProtection="1">
      <alignment horizontal="center" vertical="center" shrinkToFit="1"/>
      <protection hidden="1"/>
    </xf>
    <xf numFmtId="0" fontId="6" fillId="0" borderId="1" xfId="0" applyFont="1" applyBorder="1" applyAlignment="1">
      <alignment vertical="center"/>
    </xf>
    <xf numFmtId="0" fontId="6" fillId="0" borderId="2" xfId="0" applyFont="1" applyBorder="1" applyAlignment="1">
      <alignment vertical="center"/>
    </xf>
    <xf numFmtId="0" fontId="6" fillId="0" borderId="13" xfId="0" applyFont="1" applyBorder="1" applyAlignment="1">
      <alignment vertical="center"/>
    </xf>
    <xf numFmtId="0" fontId="19" fillId="16" borderId="3" xfId="0" applyFont="1" applyFill="1" applyBorder="1" applyAlignment="1" applyProtection="1">
      <alignment horizontal="center" vertical="center"/>
      <protection hidden="1"/>
    </xf>
    <xf numFmtId="0" fontId="19" fillId="16" borderId="16" xfId="0" applyFont="1" applyFill="1" applyBorder="1" applyAlignment="1" applyProtection="1">
      <alignment horizontal="center" vertical="center"/>
      <protection hidden="1"/>
    </xf>
    <xf numFmtId="0" fontId="6" fillId="0" borderId="16" xfId="0" applyFont="1" applyBorder="1" applyAlignment="1">
      <alignment horizontal="center" vertical="center" shrinkToFit="1"/>
    </xf>
    <xf numFmtId="0" fontId="40" fillId="12" borderId="23" xfId="0" applyFont="1" applyFill="1" applyBorder="1" applyAlignment="1" applyProtection="1">
      <alignment horizontal="center" vertical="center" shrinkToFit="1"/>
      <protection locked="0"/>
    </xf>
    <xf numFmtId="0" fontId="40" fillId="12" borderId="25" xfId="0" applyFont="1" applyFill="1" applyBorder="1" applyAlignment="1" applyProtection="1">
      <alignment horizontal="center" vertical="center" shrinkToFit="1"/>
      <protection locked="0"/>
    </xf>
    <xf numFmtId="0" fontId="40" fillId="12" borderId="27" xfId="0" applyFont="1" applyFill="1" applyBorder="1" applyAlignment="1" applyProtection="1">
      <alignment horizontal="center" vertical="center" shrinkToFit="1"/>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5" xfId="0" applyFont="1" applyBorder="1" applyAlignment="1">
      <alignment horizontal="center" vertical="center" wrapText="1"/>
    </xf>
    <xf numFmtId="176" fontId="40" fillId="16" borderId="1" xfId="0" applyNumberFormat="1" applyFont="1" applyFill="1" applyBorder="1" applyAlignment="1" applyProtection="1">
      <alignment horizontal="center" vertical="center" shrinkToFit="1"/>
      <protection hidden="1"/>
    </xf>
    <xf numFmtId="176" fontId="40" fillId="16" borderId="2" xfId="0" applyNumberFormat="1" applyFont="1" applyFill="1" applyBorder="1" applyAlignment="1" applyProtection="1">
      <alignment horizontal="center" vertical="center" shrinkToFit="1"/>
      <protection hidden="1"/>
    </xf>
    <xf numFmtId="176" fontId="40" fillId="16" borderId="13" xfId="0" applyNumberFormat="1" applyFont="1" applyFill="1" applyBorder="1" applyAlignment="1" applyProtection="1">
      <alignment horizontal="center" vertical="center" shrinkToFit="1"/>
      <protection hidden="1"/>
    </xf>
    <xf numFmtId="176" fontId="40" fillId="16" borderId="16" xfId="0" applyNumberFormat="1" applyFont="1" applyFill="1" applyBorder="1" applyAlignment="1" applyProtection="1">
      <alignment horizontal="center" vertical="center" shrinkToFit="1"/>
      <protection hidden="1"/>
    </xf>
    <xf numFmtId="176" fontId="40" fillId="16" borderId="5" xfId="0" applyNumberFormat="1" applyFont="1" applyFill="1" applyBorder="1" applyAlignment="1" applyProtection="1">
      <alignment horizontal="center" vertical="center" shrinkToFit="1"/>
      <protection hidden="1"/>
    </xf>
    <xf numFmtId="176" fontId="40" fillId="16" borderId="15" xfId="0" applyNumberFormat="1" applyFont="1" applyFill="1" applyBorder="1" applyAlignment="1" applyProtection="1">
      <alignment horizontal="center" vertical="center" shrinkToFit="1"/>
      <protection hidden="1"/>
    </xf>
    <xf numFmtId="0" fontId="19" fillId="16" borderId="2" xfId="0" applyFont="1" applyFill="1" applyBorder="1" applyAlignment="1" applyProtection="1">
      <alignment horizontal="center" vertical="center"/>
      <protection hidden="1"/>
    </xf>
    <xf numFmtId="0" fontId="19" fillId="16" borderId="5" xfId="0" applyFont="1" applyFill="1" applyBorder="1" applyAlignment="1" applyProtection="1">
      <alignment horizontal="center" vertical="center"/>
      <protection hidden="1"/>
    </xf>
    <xf numFmtId="0" fontId="19" fillId="16" borderId="1" xfId="0" applyFont="1" applyFill="1" applyBorder="1" applyAlignment="1" applyProtection="1">
      <alignment horizontal="center" vertical="center"/>
      <protection hidden="1"/>
    </xf>
    <xf numFmtId="176" fontId="40" fillId="12" borderId="23" xfId="0" applyNumberFormat="1" applyFont="1" applyFill="1" applyBorder="1" applyAlignment="1" applyProtection="1">
      <alignment horizontal="center" vertical="center" shrinkToFit="1"/>
      <protection locked="0"/>
    </xf>
    <xf numFmtId="176" fontId="40" fillId="12" borderId="25" xfId="0" applyNumberFormat="1" applyFont="1" applyFill="1" applyBorder="1" applyAlignment="1" applyProtection="1">
      <alignment horizontal="center" vertical="center" shrinkToFit="1"/>
      <protection locked="0"/>
    </xf>
    <xf numFmtId="176" fontId="40" fillId="12" borderId="27" xfId="0" applyNumberFormat="1" applyFont="1" applyFill="1" applyBorder="1" applyAlignment="1" applyProtection="1">
      <alignment horizontal="center" vertical="center" shrinkToFit="1"/>
      <protection locked="0"/>
    </xf>
    <xf numFmtId="0" fontId="40" fillId="12" borderId="41" xfId="0" applyFont="1" applyFill="1" applyBorder="1" applyAlignment="1" applyProtection="1">
      <alignment horizontal="center" vertical="center" shrinkToFit="1"/>
      <protection locked="0"/>
    </xf>
    <xf numFmtId="0" fontId="40" fillId="12" borderId="33" xfId="0" applyFont="1" applyFill="1" applyBorder="1" applyAlignment="1" applyProtection="1">
      <alignment horizontal="center" vertical="center" shrinkToFit="1"/>
      <protection locked="0"/>
    </xf>
    <xf numFmtId="0" fontId="40" fillId="12" borderId="34" xfId="0" applyFont="1" applyFill="1" applyBorder="1" applyAlignment="1" applyProtection="1">
      <alignment horizontal="center" vertical="center" shrinkToFit="1"/>
      <protection locked="0"/>
    </xf>
    <xf numFmtId="0" fontId="40" fillId="12" borderId="32" xfId="0" applyFont="1" applyFill="1" applyBorder="1" applyAlignment="1" applyProtection="1">
      <alignment vertical="center" wrapText="1" shrinkToFit="1"/>
      <protection locked="0"/>
    </xf>
    <xf numFmtId="0" fontId="40" fillId="12" borderId="30" xfId="0" applyFont="1" applyFill="1" applyBorder="1" applyAlignment="1" applyProtection="1">
      <alignment vertical="center" wrapText="1" shrinkToFit="1"/>
      <protection locked="0"/>
    </xf>
    <xf numFmtId="0" fontId="24" fillId="0" borderId="35" xfId="0" applyFont="1" applyBorder="1" applyAlignment="1">
      <alignment horizontal="center" vertical="center"/>
    </xf>
    <xf numFmtId="0" fontId="24" fillId="0" borderId="23"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40" fillId="12" borderId="1" xfId="0" applyFont="1" applyFill="1" applyBorder="1" applyAlignment="1" applyProtection="1">
      <alignment vertical="center" wrapText="1" shrinkToFit="1"/>
      <protection locked="0"/>
    </xf>
    <xf numFmtId="0" fontId="40" fillId="12" borderId="2" xfId="0" applyFont="1" applyFill="1" applyBorder="1" applyAlignment="1" applyProtection="1">
      <alignment vertical="center" wrapText="1" shrinkToFit="1"/>
      <protection locked="0"/>
    </xf>
    <xf numFmtId="0" fontId="40" fillId="12" borderId="13" xfId="0" applyFont="1" applyFill="1" applyBorder="1" applyAlignment="1" applyProtection="1">
      <alignment vertical="center" wrapText="1" shrinkToFit="1"/>
      <protection locked="0"/>
    </xf>
    <xf numFmtId="186" fontId="40" fillId="12" borderId="1" xfId="0" applyNumberFormat="1" applyFont="1" applyFill="1" applyBorder="1" applyAlignment="1" applyProtection="1">
      <alignment horizontal="center" vertical="center" shrinkToFit="1"/>
      <protection locked="0"/>
    </xf>
    <xf numFmtId="186" fontId="40" fillId="12" borderId="2" xfId="0" applyNumberFormat="1" applyFont="1" applyFill="1" applyBorder="1" applyAlignment="1" applyProtection="1">
      <alignment horizontal="center" vertical="center" shrinkToFit="1"/>
      <protection locked="0"/>
    </xf>
    <xf numFmtId="186" fontId="40" fillId="12" borderId="13" xfId="0" applyNumberFormat="1" applyFont="1" applyFill="1" applyBorder="1" applyAlignment="1" applyProtection="1">
      <alignment horizontal="center" vertical="center" shrinkToFit="1"/>
      <protection locked="0"/>
    </xf>
    <xf numFmtId="186" fontId="40" fillId="12" borderId="35" xfId="0" applyNumberFormat="1" applyFont="1" applyFill="1" applyBorder="1" applyAlignment="1" applyProtection="1">
      <alignment horizontal="center" vertical="center" shrinkToFit="1"/>
      <protection locked="0"/>
    </xf>
    <xf numFmtId="186" fontId="40" fillId="12" borderId="4" xfId="0" applyNumberFormat="1" applyFont="1" applyFill="1" applyBorder="1" applyAlignment="1" applyProtection="1">
      <alignment horizontal="center" vertical="center" shrinkToFit="1"/>
      <protection locked="0"/>
    </xf>
    <xf numFmtId="186" fontId="40" fillId="12" borderId="29" xfId="0" applyNumberFormat="1" applyFont="1" applyFill="1" applyBorder="1" applyAlignment="1" applyProtection="1">
      <alignment horizontal="center" vertical="center" shrinkToFit="1"/>
      <protection locked="0"/>
    </xf>
    <xf numFmtId="176" fontId="40" fillId="12" borderId="41" xfId="0" applyNumberFormat="1" applyFont="1" applyFill="1" applyBorder="1" applyAlignment="1" applyProtection="1">
      <alignment horizontal="center" vertical="center" shrinkToFit="1"/>
      <protection locked="0"/>
    </xf>
    <xf numFmtId="176" fontId="40" fillId="12" borderId="33" xfId="0" applyNumberFormat="1" applyFont="1" applyFill="1" applyBorder="1" applyAlignment="1" applyProtection="1">
      <alignment horizontal="center" vertical="center" shrinkToFit="1"/>
      <protection locked="0"/>
    </xf>
    <xf numFmtId="176" fontId="40" fillId="12" borderId="34" xfId="0" applyNumberFormat="1" applyFont="1" applyFill="1" applyBorder="1" applyAlignment="1" applyProtection="1">
      <alignment horizontal="center" vertical="center" shrinkToFit="1"/>
      <protection locked="0"/>
    </xf>
    <xf numFmtId="0" fontId="40" fillId="12" borderId="41" xfId="0" applyFont="1" applyFill="1" applyBorder="1" applyAlignment="1" applyProtection="1">
      <alignment vertical="center" wrapText="1" shrinkToFit="1"/>
      <protection locked="0"/>
    </xf>
    <xf numFmtId="0" fontId="40" fillId="12" borderId="33" xfId="0" applyFont="1" applyFill="1" applyBorder="1" applyAlignment="1" applyProtection="1">
      <alignment vertical="center" wrapText="1" shrinkToFit="1"/>
      <protection locked="0"/>
    </xf>
    <xf numFmtId="0" fontId="40" fillId="12" borderId="34" xfId="0" applyFont="1" applyFill="1" applyBorder="1" applyAlignment="1" applyProtection="1">
      <alignment vertical="center" wrapText="1" shrinkToFit="1"/>
      <protection locked="0"/>
    </xf>
    <xf numFmtId="177" fontId="40" fillId="12" borderId="34" xfId="0" applyNumberFormat="1" applyFont="1" applyFill="1" applyBorder="1" applyAlignment="1" applyProtection="1">
      <alignment horizontal="center" vertical="center" shrinkToFit="1"/>
      <protection locked="0"/>
    </xf>
    <xf numFmtId="177" fontId="40" fillId="12" borderId="38" xfId="0" applyNumberFormat="1" applyFont="1" applyFill="1" applyBorder="1" applyAlignment="1" applyProtection="1">
      <alignment horizontal="center" vertical="center" shrinkToFit="1"/>
      <protection locked="0"/>
    </xf>
    <xf numFmtId="177" fontId="40" fillId="12" borderId="15" xfId="0" applyNumberFormat="1" applyFont="1" applyFill="1" applyBorder="1" applyAlignment="1" applyProtection="1">
      <alignment horizontal="center" vertical="center" shrinkToFit="1"/>
      <protection locked="0"/>
    </xf>
    <xf numFmtId="177" fontId="40" fillId="12" borderId="10" xfId="0" applyNumberFormat="1" applyFont="1" applyFill="1" applyBorder="1" applyAlignment="1" applyProtection="1">
      <alignment horizontal="center" vertical="center" shrinkToFit="1"/>
      <protection locked="0"/>
    </xf>
    <xf numFmtId="177" fontId="44" fillId="12" borderId="34" xfId="0" applyNumberFormat="1" applyFont="1" applyFill="1" applyBorder="1" applyAlignment="1" applyProtection="1">
      <alignment horizontal="center" vertical="center" shrinkToFit="1"/>
      <protection locked="0"/>
    </xf>
    <xf numFmtId="177" fontId="44" fillId="12" borderId="38" xfId="0" applyNumberFormat="1" applyFont="1" applyFill="1" applyBorder="1" applyAlignment="1" applyProtection="1">
      <alignment horizontal="center" vertical="center" shrinkToFit="1"/>
      <protection locked="0"/>
    </xf>
    <xf numFmtId="177" fontId="44" fillId="12" borderId="15" xfId="0" applyNumberFormat="1" applyFont="1" applyFill="1" applyBorder="1" applyAlignment="1" applyProtection="1">
      <alignment horizontal="center" vertical="center" shrinkToFit="1"/>
      <protection locked="0"/>
    </xf>
    <xf numFmtId="177" fontId="44" fillId="12" borderId="10" xfId="0" applyNumberFormat="1" applyFont="1" applyFill="1" applyBorder="1" applyAlignment="1" applyProtection="1">
      <alignment horizontal="center" vertical="center" shrinkToFit="1"/>
      <protection locked="0"/>
    </xf>
    <xf numFmtId="0" fontId="44" fillId="12" borderId="27" xfId="0" applyFont="1" applyFill="1" applyBorder="1" applyAlignment="1" applyProtection="1">
      <alignment vertical="center" wrapText="1" shrinkToFit="1"/>
      <protection locked="0"/>
    </xf>
    <xf numFmtId="0" fontId="44" fillId="12" borderId="30" xfId="0" applyFont="1" applyFill="1" applyBorder="1" applyAlignment="1" applyProtection="1">
      <alignment vertical="center" wrapText="1" shrinkToFit="1"/>
      <protection locked="0"/>
    </xf>
    <xf numFmtId="0" fontId="44" fillId="12" borderId="28" xfId="0" applyFont="1" applyFill="1" applyBorder="1" applyAlignment="1" applyProtection="1">
      <alignment vertical="center" wrapText="1" shrinkToFit="1"/>
      <protection locked="0"/>
    </xf>
    <xf numFmtId="0" fontId="44" fillId="12" borderId="31" xfId="0" applyFont="1" applyFill="1" applyBorder="1" applyAlignment="1" applyProtection="1">
      <alignment vertical="center" wrapText="1" shrinkToFit="1"/>
      <protection locked="0"/>
    </xf>
    <xf numFmtId="0" fontId="44" fillId="12" borderId="29" xfId="0" applyFont="1" applyFill="1" applyBorder="1" applyAlignment="1" applyProtection="1">
      <alignment vertical="center" wrapText="1" shrinkToFit="1"/>
      <protection locked="0"/>
    </xf>
    <xf numFmtId="0" fontId="44" fillId="12" borderId="32" xfId="0" applyFont="1" applyFill="1" applyBorder="1" applyAlignment="1" applyProtection="1">
      <alignment vertical="center" wrapText="1" shrinkToFit="1"/>
      <protection locked="0"/>
    </xf>
    <xf numFmtId="0" fontId="24" fillId="0" borderId="24" xfId="0" applyFont="1" applyBorder="1" applyAlignment="1">
      <alignment horizontal="center" vertical="center"/>
    </xf>
    <xf numFmtId="0" fontId="44" fillId="12" borderId="34" xfId="0" applyFont="1" applyFill="1" applyBorder="1" applyAlignment="1" applyProtection="1">
      <alignment vertical="center" wrapText="1" shrinkToFit="1"/>
      <protection locked="0"/>
    </xf>
    <xf numFmtId="0" fontId="44" fillId="12" borderId="38" xfId="0" applyFont="1" applyFill="1" applyBorder="1" applyAlignment="1" applyProtection="1">
      <alignment vertical="center" wrapText="1" shrinkToFit="1"/>
      <protection locked="0"/>
    </xf>
    <xf numFmtId="0" fontId="59" fillId="0" borderId="23" xfId="0" applyFont="1" applyBorder="1" applyAlignment="1">
      <alignment horizontal="center" vertical="center"/>
    </xf>
    <xf numFmtId="0" fontId="24" fillId="0" borderId="41" xfId="0" applyFont="1" applyBorder="1" applyAlignment="1">
      <alignment horizontal="center" vertical="center"/>
    </xf>
    <xf numFmtId="186" fontId="40" fillId="12" borderId="41" xfId="0" applyNumberFormat="1" applyFont="1" applyFill="1" applyBorder="1" applyAlignment="1" applyProtection="1">
      <alignment horizontal="center" vertical="center" shrinkToFit="1"/>
      <protection locked="0"/>
    </xf>
    <xf numFmtId="186" fontId="40" fillId="12" borderId="33" xfId="0" applyNumberFormat="1" applyFont="1" applyFill="1" applyBorder="1" applyAlignment="1" applyProtection="1">
      <alignment horizontal="center" vertical="center" shrinkToFit="1"/>
      <protection locked="0"/>
    </xf>
    <xf numFmtId="186" fontId="40" fillId="12" borderId="34" xfId="0" applyNumberFormat="1" applyFont="1" applyFill="1" applyBorder="1" applyAlignment="1" applyProtection="1">
      <alignment horizontal="center" vertical="center" shrinkToFit="1"/>
      <protection locked="0"/>
    </xf>
    <xf numFmtId="186" fontId="40" fillId="12" borderId="16" xfId="0" applyNumberFormat="1" applyFont="1" applyFill="1" applyBorder="1" applyAlignment="1" applyProtection="1">
      <alignment horizontal="center" vertical="center" shrinkToFit="1"/>
      <protection locked="0"/>
    </xf>
    <xf numFmtId="186" fontId="40" fillId="12" borderId="5" xfId="0" applyNumberFormat="1" applyFont="1" applyFill="1" applyBorder="1" applyAlignment="1" applyProtection="1">
      <alignment horizontal="center" vertical="center" shrinkToFit="1"/>
      <protection locked="0"/>
    </xf>
    <xf numFmtId="186" fontId="40" fillId="12" borderId="15" xfId="0" applyNumberFormat="1" applyFont="1" applyFill="1" applyBorder="1" applyAlignment="1" applyProtection="1">
      <alignment horizontal="center" vertical="center" shrinkToFit="1"/>
      <protection locked="0"/>
    </xf>
    <xf numFmtId="0" fontId="44" fillId="12" borderId="41" xfId="0" applyFont="1" applyFill="1" applyBorder="1" applyAlignment="1" applyProtection="1">
      <alignment vertical="center" wrapText="1" shrinkToFit="1"/>
      <protection locked="0"/>
    </xf>
    <xf numFmtId="0" fontId="44" fillId="12" borderId="33" xfId="0" applyFont="1" applyFill="1" applyBorder="1" applyAlignment="1" applyProtection="1">
      <alignment vertical="center" wrapText="1" shrinkToFit="1"/>
      <protection locked="0"/>
    </xf>
    <xf numFmtId="0" fontId="44" fillId="12" borderId="16" xfId="0" applyFont="1" applyFill="1" applyBorder="1" applyAlignment="1" applyProtection="1">
      <alignment vertical="center" wrapText="1" shrinkToFit="1"/>
      <protection locked="0"/>
    </xf>
    <xf numFmtId="0" fontId="44" fillId="12" borderId="5" xfId="0" applyFont="1" applyFill="1" applyBorder="1" applyAlignment="1" applyProtection="1">
      <alignment vertical="center" wrapText="1" shrinkToFit="1"/>
      <protection locked="0"/>
    </xf>
    <xf numFmtId="0" fontId="44" fillId="12" borderId="15" xfId="0" applyFont="1" applyFill="1" applyBorder="1" applyAlignment="1" applyProtection="1">
      <alignment vertical="center" wrapText="1" shrinkToFit="1"/>
      <protection locked="0"/>
    </xf>
    <xf numFmtId="177" fontId="40" fillId="12" borderId="1" xfId="0" applyNumberFormat="1" applyFont="1" applyFill="1" applyBorder="1" applyAlignment="1" applyProtection="1">
      <alignment horizontal="center" vertical="center" wrapText="1" shrinkToFit="1"/>
      <protection locked="0"/>
    </xf>
    <xf numFmtId="177" fontId="40" fillId="12" borderId="2" xfId="0" applyNumberFormat="1" applyFont="1" applyFill="1" applyBorder="1" applyAlignment="1" applyProtection="1">
      <alignment horizontal="center" vertical="center" wrapText="1" shrinkToFit="1"/>
      <protection locked="0"/>
    </xf>
    <xf numFmtId="177" fontId="40" fillId="12" borderId="35" xfId="0" applyNumberFormat="1" applyFont="1" applyFill="1" applyBorder="1" applyAlignment="1" applyProtection="1">
      <alignment horizontal="center" vertical="center" wrapText="1" shrinkToFit="1"/>
      <protection locked="0"/>
    </xf>
    <xf numFmtId="177" fontId="40" fillId="12" borderId="4" xfId="0" applyNumberFormat="1" applyFont="1" applyFill="1" applyBorder="1" applyAlignment="1" applyProtection="1">
      <alignment horizontal="center" vertical="center" wrapText="1" shrinkToFit="1"/>
      <protection locked="0"/>
    </xf>
    <xf numFmtId="0" fontId="40" fillId="0" borderId="4" xfId="0" applyFont="1" applyBorder="1" applyAlignment="1">
      <alignment horizontal="center" vertical="center"/>
    </xf>
    <xf numFmtId="0" fontId="40" fillId="0" borderId="25" xfId="0" applyFont="1" applyBorder="1" applyAlignment="1">
      <alignment horizontal="center" vertical="center"/>
    </xf>
    <xf numFmtId="0" fontId="40" fillId="0" borderId="33" xfId="0" applyFont="1" applyBorder="1" applyAlignment="1">
      <alignment horizontal="center" vertical="center"/>
    </xf>
    <xf numFmtId="177" fontId="40" fillId="12" borderId="41" xfId="0" applyNumberFormat="1" applyFont="1" applyFill="1" applyBorder="1" applyAlignment="1" applyProtection="1">
      <alignment horizontal="center" vertical="center" wrapText="1" shrinkToFit="1"/>
      <protection locked="0"/>
    </xf>
    <xf numFmtId="177" fontId="40" fillId="12" borderId="33" xfId="0" applyNumberFormat="1" applyFont="1" applyFill="1" applyBorder="1" applyAlignment="1" applyProtection="1">
      <alignment horizontal="center" vertical="center" wrapText="1" shrinkToFit="1"/>
      <protection locked="0"/>
    </xf>
    <xf numFmtId="177" fontId="44" fillId="12" borderId="41" xfId="0" applyNumberFormat="1" applyFont="1" applyFill="1" applyBorder="1" applyAlignment="1" applyProtection="1">
      <alignment horizontal="center" vertical="center" wrapText="1" shrinkToFit="1"/>
      <protection locked="0"/>
    </xf>
    <xf numFmtId="177" fontId="44" fillId="12" borderId="33" xfId="0" applyNumberFormat="1" applyFont="1" applyFill="1" applyBorder="1" applyAlignment="1" applyProtection="1">
      <alignment horizontal="center" vertical="center" wrapText="1" shrinkToFit="1"/>
      <protection locked="0"/>
    </xf>
    <xf numFmtId="177" fontId="44" fillId="12" borderId="16" xfId="0" applyNumberFormat="1" applyFont="1" applyFill="1" applyBorder="1" applyAlignment="1" applyProtection="1">
      <alignment horizontal="center" vertical="center" wrapText="1" shrinkToFit="1"/>
      <protection locked="0"/>
    </xf>
    <xf numFmtId="177" fontId="44" fillId="12" borderId="5" xfId="0" applyNumberFormat="1" applyFont="1" applyFill="1" applyBorder="1" applyAlignment="1" applyProtection="1">
      <alignment horizontal="center" vertical="center" wrapText="1" shrinkToFit="1"/>
      <protection locked="0"/>
    </xf>
    <xf numFmtId="177" fontId="40" fillId="12" borderId="13" xfId="0" applyNumberFormat="1" applyFont="1" applyFill="1" applyBorder="1" applyAlignment="1" applyProtection="1">
      <alignment horizontal="center" vertical="center" shrinkToFit="1"/>
      <protection locked="0"/>
    </xf>
    <xf numFmtId="177" fontId="40" fillId="12" borderId="12" xfId="0" applyNumberFormat="1" applyFont="1" applyFill="1" applyBorder="1" applyAlignment="1" applyProtection="1">
      <alignment horizontal="center" vertical="center" shrinkToFit="1"/>
      <protection locked="0"/>
    </xf>
    <xf numFmtId="177" fontId="40" fillId="12" borderId="29" xfId="0" applyNumberFormat="1" applyFont="1" applyFill="1" applyBorder="1" applyAlignment="1" applyProtection="1">
      <alignment horizontal="center" vertical="center" shrinkToFit="1"/>
      <protection locked="0"/>
    </xf>
    <xf numFmtId="177" fontId="40" fillId="12" borderId="32" xfId="0" applyNumberFormat="1" applyFont="1" applyFill="1" applyBorder="1" applyAlignment="1" applyProtection="1">
      <alignment horizontal="center" vertical="center" shrinkToFit="1"/>
      <protection locked="0"/>
    </xf>
    <xf numFmtId="187" fontId="40" fillId="12" borderId="1" xfId="0" applyNumberFormat="1" applyFont="1" applyFill="1" applyBorder="1" applyAlignment="1" applyProtection="1">
      <alignment horizontal="center" vertical="center" shrinkToFit="1"/>
      <protection locked="0"/>
    </xf>
    <xf numFmtId="187" fontId="40" fillId="12" borderId="2" xfId="0" applyNumberFormat="1" applyFont="1" applyFill="1" applyBorder="1" applyAlignment="1" applyProtection="1">
      <alignment horizontal="center" vertical="center" shrinkToFit="1"/>
      <protection locked="0"/>
    </xf>
    <xf numFmtId="187" fontId="40" fillId="12" borderId="13" xfId="0" applyNumberFormat="1" applyFont="1" applyFill="1" applyBorder="1" applyAlignment="1" applyProtection="1">
      <alignment horizontal="center" vertical="center" shrinkToFit="1"/>
      <protection locked="0"/>
    </xf>
    <xf numFmtId="187" fontId="40" fillId="12" borderId="35" xfId="0" applyNumberFormat="1" applyFont="1" applyFill="1" applyBorder="1" applyAlignment="1" applyProtection="1">
      <alignment horizontal="center" vertical="center" shrinkToFit="1"/>
      <protection locked="0"/>
    </xf>
    <xf numFmtId="187" fontId="40" fillId="12" borderId="4" xfId="0" applyNumberFormat="1" applyFont="1" applyFill="1" applyBorder="1" applyAlignment="1" applyProtection="1">
      <alignment horizontal="center" vertical="center" shrinkToFit="1"/>
      <protection locked="0"/>
    </xf>
    <xf numFmtId="187" fontId="40" fillId="12" borderId="29" xfId="0" applyNumberFormat="1" applyFont="1" applyFill="1" applyBorder="1" applyAlignment="1" applyProtection="1">
      <alignment horizontal="center" vertical="center" shrinkToFit="1"/>
      <protection locked="0"/>
    </xf>
    <xf numFmtId="187" fontId="40" fillId="12" borderId="38" xfId="0" applyNumberFormat="1" applyFont="1" applyFill="1" applyBorder="1" applyAlignment="1" applyProtection="1">
      <alignment horizontal="center" vertical="center" shrinkToFit="1"/>
      <protection locked="0"/>
    </xf>
    <xf numFmtId="187" fontId="40" fillId="12" borderId="10" xfId="0" applyNumberFormat="1" applyFont="1" applyFill="1" applyBorder="1" applyAlignment="1" applyProtection="1">
      <alignment horizontal="center" vertical="center" shrinkToFit="1"/>
      <protection locked="0"/>
    </xf>
    <xf numFmtId="0" fontId="44" fillId="12" borderId="35" xfId="0" applyFont="1" applyFill="1" applyBorder="1" applyAlignment="1" applyProtection="1">
      <alignment vertical="center" wrapText="1" shrinkToFit="1"/>
      <protection locked="0"/>
    </xf>
    <xf numFmtId="0" fontId="44" fillId="12" borderId="4" xfId="0" applyFont="1" applyFill="1" applyBorder="1" applyAlignment="1" applyProtection="1">
      <alignment vertical="center" wrapText="1" shrinkToFit="1"/>
      <protection locked="0"/>
    </xf>
    <xf numFmtId="177" fontId="44" fillId="12" borderId="35" xfId="0" applyNumberFormat="1" applyFont="1" applyFill="1" applyBorder="1" applyAlignment="1" applyProtection="1">
      <alignment horizontal="center" vertical="center" wrapText="1" shrinkToFit="1"/>
      <protection locked="0"/>
    </xf>
    <xf numFmtId="177" fontId="44" fillId="12" borderId="4" xfId="0" applyNumberFormat="1" applyFont="1" applyFill="1" applyBorder="1" applyAlignment="1" applyProtection="1">
      <alignment horizontal="center" vertical="center" wrapText="1" shrinkToFit="1"/>
      <protection locked="0"/>
    </xf>
    <xf numFmtId="187" fontId="40" fillId="12" borderId="41" xfId="0" applyNumberFormat="1" applyFont="1" applyFill="1" applyBorder="1" applyAlignment="1" applyProtection="1">
      <alignment horizontal="center" vertical="center" shrinkToFit="1"/>
      <protection locked="0"/>
    </xf>
    <xf numFmtId="187" fontId="40" fillId="12" borderId="33" xfId="0" applyNumberFormat="1" applyFont="1" applyFill="1" applyBorder="1" applyAlignment="1" applyProtection="1">
      <alignment horizontal="center" vertical="center" shrinkToFit="1"/>
      <protection locked="0"/>
    </xf>
    <xf numFmtId="187" fontId="40" fillId="12" borderId="34" xfId="0" applyNumberFormat="1" applyFont="1" applyFill="1" applyBorder="1" applyAlignment="1" applyProtection="1">
      <alignment horizontal="center" vertical="center" shrinkToFit="1"/>
      <protection locked="0"/>
    </xf>
    <xf numFmtId="0" fontId="44" fillId="12" borderId="1" xfId="0" applyFont="1" applyFill="1" applyBorder="1" applyAlignment="1" applyProtection="1">
      <alignment vertical="center" wrapText="1" shrinkToFit="1"/>
      <protection locked="0"/>
    </xf>
    <xf numFmtId="0" fontId="44" fillId="12" borderId="2" xfId="0" applyFont="1" applyFill="1" applyBorder="1" applyAlignment="1" applyProtection="1">
      <alignment vertical="center" wrapText="1" shrinkToFit="1"/>
      <protection locked="0"/>
    </xf>
    <xf numFmtId="0" fontId="44" fillId="12" borderId="13" xfId="0" applyFont="1" applyFill="1" applyBorder="1" applyAlignment="1" applyProtection="1">
      <alignment vertical="center" wrapText="1" shrinkToFit="1"/>
      <protection locked="0"/>
    </xf>
    <xf numFmtId="177" fontId="44" fillId="12" borderId="1" xfId="0" applyNumberFormat="1" applyFont="1" applyFill="1" applyBorder="1" applyAlignment="1" applyProtection="1">
      <alignment horizontal="center" vertical="center" wrapText="1" shrinkToFit="1"/>
      <protection locked="0"/>
    </xf>
    <xf numFmtId="177" fontId="44" fillId="12" borderId="2" xfId="0" applyNumberFormat="1" applyFont="1" applyFill="1" applyBorder="1" applyAlignment="1" applyProtection="1">
      <alignment horizontal="center" vertical="center" wrapText="1" shrinkToFit="1"/>
      <protection locked="0"/>
    </xf>
    <xf numFmtId="0" fontId="40" fillId="0" borderId="26" xfId="0" applyFont="1" applyBorder="1" applyAlignment="1">
      <alignment horizontal="center" vertical="center"/>
    </xf>
    <xf numFmtId="0" fontId="24" fillId="0" borderId="0" xfId="0" applyFont="1" applyAlignment="1">
      <alignment horizontal="center" vertical="center" wrapText="1" shrinkToFit="1"/>
    </xf>
    <xf numFmtId="0" fontId="18" fillId="0" borderId="0" xfId="0" applyFont="1" applyAlignment="1">
      <alignment vertical="center"/>
    </xf>
    <xf numFmtId="0" fontId="20" fillId="0" borderId="0" xfId="0" applyFont="1"/>
    <xf numFmtId="0" fontId="40" fillId="13" borderId="5" xfId="0" applyFont="1" applyFill="1" applyBorder="1" applyAlignment="1" applyProtection="1">
      <alignment horizontal="center" vertical="center" shrinkToFit="1"/>
      <protection hidden="1"/>
    </xf>
    <xf numFmtId="0" fontId="7" fillId="0" borderId="0" xfId="0" applyFont="1" applyAlignment="1">
      <alignment vertical="center" wrapText="1" shrinkToFit="1"/>
    </xf>
    <xf numFmtId="0" fontId="20" fillId="0" borderId="0" xfId="0" applyFont="1" applyAlignment="1">
      <alignment vertical="center" wrapText="1"/>
    </xf>
    <xf numFmtId="0" fontId="24" fillId="0" borderId="0" xfId="0" applyFont="1" applyAlignment="1">
      <alignment vertical="center"/>
    </xf>
    <xf numFmtId="0" fontId="40" fillId="0" borderId="0" xfId="0" applyFont="1" applyAlignment="1">
      <alignment horizontal="center" vertical="center"/>
    </xf>
    <xf numFmtId="0" fontId="40" fillId="16" borderId="4" xfId="0" applyFont="1" applyFill="1" applyBorder="1" applyAlignment="1" applyProtection="1">
      <alignment horizontal="center" vertical="center"/>
      <protection hidden="1"/>
    </xf>
    <xf numFmtId="0" fontId="44" fillId="12" borderId="30" xfId="0" applyFont="1" applyFill="1" applyBorder="1" applyAlignment="1" applyProtection="1">
      <alignment horizontal="center" vertical="center" shrinkToFit="1"/>
      <protection locked="0"/>
    </xf>
    <xf numFmtId="176" fontId="44" fillId="12" borderId="25" xfId="0" applyNumberFormat="1" applyFont="1" applyFill="1" applyBorder="1" applyAlignment="1" applyProtection="1">
      <alignment horizontal="center" vertical="center" shrinkToFit="1"/>
      <protection locked="0"/>
    </xf>
    <xf numFmtId="176" fontId="44" fillId="12" borderId="26" xfId="0" applyNumberFormat="1" applyFont="1" applyFill="1" applyBorder="1" applyAlignment="1" applyProtection="1">
      <alignment horizontal="center" vertical="center" shrinkToFit="1"/>
      <protection locked="0"/>
    </xf>
    <xf numFmtId="176" fontId="44" fillId="12" borderId="27" xfId="0" applyNumberFormat="1" applyFont="1" applyFill="1" applyBorder="1" applyAlignment="1" applyProtection="1">
      <alignment horizontal="center" vertical="center" shrinkToFit="1"/>
      <protection locked="0"/>
    </xf>
    <xf numFmtId="176" fontId="44" fillId="12" borderId="28" xfId="0" applyNumberFormat="1" applyFont="1" applyFill="1" applyBorder="1" applyAlignment="1" applyProtection="1">
      <alignment horizontal="center" vertical="center" shrinkToFit="1"/>
      <protection locked="0"/>
    </xf>
    <xf numFmtId="0" fontId="44" fillId="12" borderId="23" xfId="0" applyFont="1" applyFill="1" applyBorder="1" applyAlignment="1" applyProtection="1">
      <alignment horizontal="center" vertical="center" shrinkToFit="1"/>
      <protection locked="0"/>
    </xf>
    <xf numFmtId="0" fontId="44" fillId="12" borderId="25" xfId="0" applyFont="1" applyFill="1" applyBorder="1" applyAlignment="1" applyProtection="1">
      <alignment horizontal="center" vertical="center" shrinkToFit="1"/>
      <protection locked="0"/>
    </xf>
    <xf numFmtId="0" fontId="44" fillId="12" borderId="27" xfId="0" applyFont="1" applyFill="1" applyBorder="1" applyAlignment="1" applyProtection="1">
      <alignment horizontal="center" vertical="center" shrinkToFit="1"/>
      <protection locked="0"/>
    </xf>
    <xf numFmtId="0" fontId="44" fillId="12" borderId="24" xfId="0" applyFont="1" applyFill="1" applyBorder="1" applyAlignment="1" applyProtection="1">
      <alignment horizontal="center" vertical="center" shrinkToFit="1"/>
      <protection locked="0"/>
    </xf>
    <xf numFmtId="0" fontId="44" fillId="12" borderId="26" xfId="0" applyFont="1" applyFill="1" applyBorder="1" applyAlignment="1" applyProtection="1">
      <alignment horizontal="center" vertical="center" shrinkToFit="1"/>
      <protection locked="0"/>
    </xf>
    <xf numFmtId="0" fontId="44" fillId="12" borderId="28" xfId="0" applyFont="1" applyFill="1" applyBorder="1" applyAlignment="1" applyProtection="1">
      <alignment horizontal="center" vertical="center" shrinkToFit="1"/>
      <protection locked="0"/>
    </xf>
    <xf numFmtId="0" fontId="44" fillId="12" borderId="31" xfId="0" applyFont="1" applyFill="1" applyBorder="1" applyAlignment="1" applyProtection="1">
      <alignment horizontal="center" vertical="center" shrinkToFit="1"/>
      <protection locked="0"/>
    </xf>
    <xf numFmtId="177" fontId="44" fillId="12" borderId="4" xfId="0" applyNumberFormat="1" applyFont="1" applyFill="1" applyBorder="1" applyAlignment="1" applyProtection="1">
      <alignment horizontal="center" vertical="center" shrinkToFit="1"/>
      <protection locked="0"/>
    </xf>
    <xf numFmtId="177" fontId="44" fillId="12" borderId="29" xfId="0" applyNumberFormat="1" applyFont="1" applyFill="1" applyBorder="1" applyAlignment="1" applyProtection="1">
      <alignment horizontal="center" vertical="center" shrinkToFit="1"/>
      <protection locked="0"/>
    </xf>
    <xf numFmtId="177" fontId="44" fillId="12" borderId="25" xfId="0" applyNumberFormat="1" applyFont="1" applyFill="1" applyBorder="1" applyAlignment="1" applyProtection="1">
      <alignment horizontal="center" vertical="center" shrinkToFit="1"/>
      <protection locked="0"/>
    </xf>
    <xf numFmtId="177" fontId="44" fillId="12" borderId="27" xfId="0" applyNumberFormat="1" applyFont="1" applyFill="1" applyBorder="1" applyAlignment="1" applyProtection="1">
      <alignment horizontal="center" vertical="center" shrinkToFit="1"/>
      <protection locked="0"/>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0" xfId="0" applyFont="1" applyBorder="1" applyAlignment="1">
      <alignment horizontal="center" vertical="center" shrinkToFit="1"/>
    </xf>
    <xf numFmtId="177" fontId="40" fillId="12" borderId="35" xfId="0" applyNumberFormat="1" applyFont="1" applyFill="1" applyBorder="1" applyAlignment="1" applyProtection="1">
      <alignment horizontal="center" vertical="center" shrinkToFit="1"/>
      <protection locked="0"/>
    </xf>
    <xf numFmtId="177" fontId="40" fillId="12" borderId="4" xfId="0" applyNumberFormat="1" applyFont="1" applyFill="1" applyBorder="1" applyAlignment="1" applyProtection="1">
      <alignment horizontal="center" vertical="center" shrinkToFit="1"/>
      <protection locked="0"/>
    </xf>
    <xf numFmtId="177" fontId="40" fillId="12" borderId="23" xfId="0" applyNumberFormat="1" applyFont="1" applyFill="1" applyBorder="1" applyAlignment="1" applyProtection="1">
      <alignment horizontal="center" vertical="center" shrinkToFit="1"/>
      <protection locked="0"/>
    </xf>
    <xf numFmtId="177" fontId="40" fillId="12" borderId="25" xfId="0" applyNumberFormat="1" applyFont="1" applyFill="1" applyBorder="1" applyAlignment="1" applyProtection="1">
      <alignment horizontal="center" vertical="center" shrinkToFit="1"/>
      <protection locked="0"/>
    </xf>
    <xf numFmtId="177" fontId="44" fillId="12" borderId="26" xfId="0" applyNumberFormat="1" applyFont="1" applyFill="1" applyBorder="1" applyAlignment="1" applyProtection="1">
      <alignment horizontal="center" vertical="center" shrinkToFit="1"/>
      <protection locked="0"/>
    </xf>
    <xf numFmtId="177" fontId="44" fillId="12" borderId="28" xfId="0" applyNumberFormat="1" applyFont="1" applyFill="1" applyBorder="1" applyAlignment="1" applyProtection="1">
      <alignment horizontal="center" vertical="center" shrinkToFit="1"/>
      <protection locked="0"/>
    </xf>
    <xf numFmtId="0" fontId="44" fillId="15" borderId="0" xfId="0" applyFont="1" applyFill="1" applyAlignment="1" applyProtection="1">
      <alignment horizontal="center" vertical="center" wrapText="1" shrinkToFit="1"/>
      <protection locked="0"/>
    </xf>
    <xf numFmtId="0" fontId="44" fillId="15" borderId="5" xfId="0" applyFont="1" applyFill="1" applyBorder="1" applyAlignment="1" applyProtection="1">
      <alignment horizontal="center" vertical="center" wrapText="1" shrinkToFit="1"/>
      <protection locked="0"/>
    </xf>
    <xf numFmtId="0" fontId="18" fillId="0" borderId="0" xfId="0" applyFont="1" applyAlignment="1">
      <alignment vertical="center" shrinkToFit="1"/>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24" fillId="0" borderId="37" xfId="0" applyFont="1" applyBorder="1" applyAlignment="1">
      <alignment horizontal="center" vertical="center"/>
    </xf>
    <xf numFmtId="176" fontId="44" fillId="12" borderId="36" xfId="0" applyNumberFormat="1" applyFont="1" applyFill="1" applyBorder="1" applyAlignment="1" applyProtection="1">
      <alignment horizontal="center" vertical="center" shrinkToFit="1"/>
      <protection locked="0"/>
    </xf>
    <xf numFmtId="0" fontId="40" fillId="0" borderId="36" xfId="0" applyFont="1" applyBorder="1" applyAlignment="1">
      <alignment horizontal="center" vertical="center"/>
    </xf>
    <xf numFmtId="176" fontId="44" fillId="12" borderId="40" xfId="0" applyNumberFormat="1" applyFont="1" applyFill="1" applyBorder="1" applyAlignment="1" applyProtection="1">
      <alignment horizontal="center" vertical="center" shrinkToFit="1"/>
      <protection locked="0"/>
    </xf>
    <xf numFmtId="0" fontId="44" fillId="12" borderId="37" xfId="0" applyFont="1" applyFill="1" applyBorder="1" applyAlignment="1" applyProtection="1">
      <alignment horizontal="center" vertical="center" shrinkToFit="1"/>
      <protection locked="0"/>
    </xf>
    <xf numFmtId="0" fontId="44" fillId="12" borderId="36" xfId="0" applyFont="1" applyFill="1" applyBorder="1" applyAlignment="1" applyProtection="1">
      <alignment horizontal="center" vertical="center" shrinkToFit="1"/>
      <protection locked="0"/>
    </xf>
    <xf numFmtId="0" fontId="44" fillId="12" borderId="40" xfId="0" applyFont="1" applyFill="1" applyBorder="1" applyAlignment="1" applyProtection="1">
      <alignment horizontal="center" vertical="center" shrinkToFit="1"/>
      <protection locked="0"/>
    </xf>
    <xf numFmtId="0" fontId="44" fillId="12" borderId="39" xfId="0" applyFont="1" applyFill="1" applyBorder="1" applyAlignment="1" applyProtection="1">
      <alignment horizontal="center" vertical="center" shrinkToFit="1"/>
      <protection locked="0"/>
    </xf>
    <xf numFmtId="0" fontId="40" fillId="12" borderId="28" xfId="0" applyFont="1" applyFill="1" applyBorder="1" applyAlignment="1" applyProtection="1">
      <alignment vertical="center" wrapText="1" shrinkToFit="1"/>
      <protection locked="0"/>
    </xf>
    <xf numFmtId="0" fontId="40" fillId="12" borderId="31" xfId="0" applyFont="1" applyFill="1" applyBorder="1" applyAlignment="1" applyProtection="1">
      <alignment vertical="center" wrapText="1" shrinkToFit="1"/>
      <protection locked="0"/>
    </xf>
    <xf numFmtId="177" fontId="40" fillId="12" borderId="24" xfId="0" applyNumberFormat="1" applyFont="1" applyFill="1" applyBorder="1" applyAlignment="1" applyProtection="1">
      <alignment horizontal="center" vertical="center" shrinkToFit="1"/>
      <protection locked="0"/>
    </xf>
    <xf numFmtId="177" fontId="40" fillId="12" borderId="26" xfId="0" applyNumberFormat="1" applyFont="1" applyFill="1" applyBorder="1" applyAlignment="1" applyProtection="1">
      <alignment horizontal="center" vertical="center" shrinkToFit="1"/>
      <protection locked="0"/>
    </xf>
    <xf numFmtId="189" fontId="40" fillId="12" borderId="38" xfId="0" applyNumberFormat="1" applyFont="1" applyFill="1" applyBorder="1" applyAlignment="1" applyProtection="1">
      <alignment horizontal="center" vertical="center" shrinkToFit="1"/>
      <protection locked="0"/>
    </xf>
    <xf numFmtId="189" fontId="40" fillId="12" borderId="10" xfId="0" applyNumberFormat="1" applyFont="1" applyFill="1" applyBorder="1" applyAlignment="1" applyProtection="1">
      <alignment horizontal="center" vertical="center" shrinkToFit="1"/>
      <protection locked="0"/>
    </xf>
    <xf numFmtId="0" fontId="40" fillId="12" borderId="1" xfId="0" applyFont="1" applyFill="1" applyBorder="1" applyAlignment="1" applyProtection="1">
      <alignment horizontal="center" vertical="top" wrapText="1"/>
      <protection locked="0"/>
    </xf>
    <xf numFmtId="0" fontId="40" fillId="12" borderId="2" xfId="0" applyFont="1" applyFill="1" applyBorder="1" applyAlignment="1" applyProtection="1">
      <alignment horizontal="center" vertical="top" wrapText="1"/>
      <protection locked="0"/>
    </xf>
    <xf numFmtId="0" fontId="40" fillId="12" borderId="13" xfId="0" applyFont="1" applyFill="1" applyBorder="1" applyAlignment="1" applyProtection="1">
      <alignment horizontal="center" vertical="top" wrapText="1"/>
      <protection locked="0"/>
    </xf>
    <xf numFmtId="0" fontId="40" fillId="12" borderId="3" xfId="0" applyFont="1" applyFill="1" applyBorder="1" applyAlignment="1" applyProtection="1">
      <alignment horizontal="center" vertical="top" wrapText="1"/>
      <protection locked="0"/>
    </xf>
    <xf numFmtId="0" fontId="40" fillId="12" borderId="0" xfId="0" applyFont="1" applyFill="1" applyAlignment="1" applyProtection="1">
      <alignment horizontal="center" vertical="top" wrapText="1"/>
      <protection locked="0"/>
    </xf>
    <xf numFmtId="0" fontId="40" fillId="12" borderId="6" xfId="0" applyFont="1" applyFill="1" applyBorder="1" applyAlignment="1" applyProtection="1">
      <alignment horizontal="center" vertical="top" wrapText="1"/>
      <protection locked="0"/>
    </xf>
    <xf numFmtId="0" fontId="40" fillId="12" borderId="16" xfId="0" applyFont="1" applyFill="1" applyBorder="1" applyAlignment="1" applyProtection="1">
      <alignment horizontal="center" vertical="top" wrapText="1"/>
      <protection locked="0"/>
    </xf>
    <xf numFmtId="0" fontId="40" fillId="12" borderId="5" xfId="0" applyFont="1" applyFill="1" applyBorder="1" applyAlignment="1" applyProtection="1">
      <alignment horizontal="center" vertical="top" wrapText="1"/>
      <protection locked="0"/>
    </xf>
    <xf numFmtId="0" fontId="40" fillId="12" borderId="15" xfId="0" applyFont="1" applyFill="1" applyBorder="1" applyAlignment="1" applyProtection="1">
      <alignment horizontal="center" vertical="top" wrapText="1"/>
      <protection locked="0"/>
    </xf>
    <xf numFmtId="0" fontId="40" fillId="12" borderId="16" xfId="0" applyFont="1" applyFill="1" applyBorder="1" applyAlignment="1" applyProtection="1">
      <alignment vertical="center" wrapText="1" shrinkToFit="1"/>
      <protection locked="0"/>
    </xf>
    <xf numFmtId="0" fontId="40" fillId="12" borderId="5" xfId="0" applyFont="1" applyFill="1" applyBorder="1" applyAlignment="1" applyProtection="1">
      <alignment vertical="center" wrapText="1" shrinkToFit="1"/>
      <protection locked="0"/>
    </xf>
    <xf numFmtId="0" fontId="40" fillId="12" borderId="15" xfId="0" applyFont="1" applyFill="1" applyBorder="1" applyAlignment="1" applyProtection="1">
      <alignment vertical="center" wrapText="1" shrinkToFit="1"/>
      <protection locked="0"/>
    </xf>
    <xf numFmtId="177" fontId="40" fillId="12" borderId="41" xfId="0" applyNumberFormat="1" applyFont="1" applyFill="1" applyBorder="1" applyAlignment="1" applyProtection="1">
      <alignment horizontal="center" vertical="center" shrinkToFit="1"/>
      <protection locked="0"/>
    </xf>
    <xf numFmtId="177" fontId="40" fillId="12" borderId="33" xfId="0" applyNumberFormat="1" applyFont="1" applyFill="1" applyBorder="1" applyAlignment="1" applyProtection="1">
      <alignment horizontal="center" vertical="center" shrinkToFit="1"/>
      <protection locked="0"/>
    </xf>
    <xf numFmtId="177" fontId="40" fillId="12" borderId="16" xfId="0" applyNumberFormat="1" applyFont="1" applyFill="1" applyBorder="1" applyAlignment="1" applyProtection="1">
      <alignment horizontal="center" vertical="center" shrinkToFit="1"/>
      <protection locked="0"/>
    </xf>
    <xf numFmtId="177" fontId="40" fillId="12" borderId="5" xfId="0" applyNumberFormat="1" applyFont="1" applyFill="1" applyBorder="1" applyAlignment="1" applyProtection="1">
      <alignment horizontal="center" vertical="center" shrinkToFit="1"/>
      <protection locked="0"/>
    </xf>
    <xf numFmtId="177" fontId="40" fillId="12" borderId="1" xfId="0" applyNumberFormat="1" applyFont="1" applyFill="1" applyBorder="1" applyAlignment="1" applyProtection="1">
      <alignment horizontal="center" vertical="center" shrinkToFit="1"/>
      <protection locked="0"/>
    </xf>
    <xf numFmtId="177" fontId="40" fillId="12" borderId="2" xfId="0" applyNumberFormat="1" applyFont="1" applyFill="1" applyBorder="1" applyAlignment="1" applyProtection="1">
      <alignment horizontal="center" vertical="center" shrinkToFit="1"/>
      <protection locked="0"/>
    </xf>
    <xf numFmtId="189" fontId="40" fillId="12" borderId="12" xfId="0" applyNumberFormat="1" applyFont="1" applyFill="1" applyBorder="1" applyAlignment="1" applyProtection="1">
      <alignment horizontal="center" vertical="center" shrinkToFit="1"/>
      <protection locked="0"/>
    </xf>
    <xf numFmtId="189" fontId="40" fillId="12" borderId="32" xfId="0" applyNumberFormat="1" applyFont="1" applyFill="1" applyBorder="1" applyAlignment="1" applyProtection="1">
      <alignment horizontal="center" vertical="center" shrinkToFi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182" fontId="35" fillId="12" borderId="0" xfId="0" applyNumberFormat="1" applyFont="1" applyFill="1" applyAlignment="1" applyProtection="1">
      <alignment horizontal="center" vertical="center"/>
      <protection locked="0"/>
    </xf>
    <xf numFmtId="182" fontId="35" fillId="12" borderId="5"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center" vertical="center" shrinkToFit="1"/>
    </xf>
    <xf numFmtId="0" fontId="40" fillId="16" borderId="0" xfId="0" applyFont="1" applyFill="1" applyAlignment="1" applyProtection="1">
      <alignment vertical="center" wrapText="1" shrinkToFit="1"/>
      <protection hidden="1"/>
    </xf>
    <xf numFmtId="0" fontId="40" fillId="16" borderId="5" xfId="0" applyFont="1" applyFill="1" applyBorder="1" applyAlignment="1" applyProtection="1">
      <alignment vertical="center" wrapText="1" shrinkToFit="1"/>
      <protection hidden="1"/>
    </xf>
    <xf numFmtId="0" fontId="19" fillId="0" borderId="0" xfId="0" applyFont="1" applyAlignment="1">
      <alignment horizontal="center" vertical="center"/>
    </xf>
    <xf numFmtId="0" fontId="35" fillId="12" borderId="1" xfId="0" applyFont="1" applyFill="1" applyBorder="1" applyAlignment="1" applyProtection="1">
      <alignment vertical="top" wrapText="1"/>
      <protection locked="0"/>
    </xf>
    <xf numFmtId="0" fontId="35" fillId="12" borderId="2" xfId="0" applyFont="1" applyFill="1" applyBorder="1" applyAlignment="1" applyProtection="1">
      <alignment vertical="top" wrapText="1"/>
      <protection locked="0"/>
    </xf>
    <xf numFmtId="0" fontId="35" fillId="12" borderId="13" xfId="0" applyFont="1" applyFill="1" applyBorder="1" applyAlignment="1" applyProtection="1">
      <alignment vertical="top" wrapText="1"/>
      <protection locked="0"/>
    </xf>
    <xf numFmtId="0" fontId="35" fillId="12" borderId="3" xfId="0" applyFont="1" applyFill="1" applyBorder="1" applyAlignment="1" applyProtection="1">
      <alignment vertical="top" wrapText="1"/>
      <protection locked="0"/>
    </xf>
    <xf numFmtId="0" fontId="35" fillId="12" borderId="0" xfId="0" applyFont="1" applyFill="1" applyAlignment="1" applyProtection="1">
      <alignment vertical="top" wrapText="1"/>
      <protection locked="0"/>
    </xf>
    <xf numFmtId="0" fontId="35" fillId="12" borderId="6" xfId="0" applyFont="1" applyFill="1" applyBorder="1" applyAlignment="1" applyProtection="1">
      <alignment vertical="top" wrapText="1"/>
      <protection locked="0"/>
    </xf>
    <xf numFmtId="0" fontId="35" fillId="12" borderId="16" xfId="0" applyFont="1" applyFill="1" applyBorder="1" applyAlignment="1" applyProtection="1">
      <alignment vertical="top" wrapText="1"/>
      <protection locked="0"/>
    </xf>
    <xf numFmtId="0" fontId="35" fillId="12" borderId="5" xfId="0" applyFont="1" applyFill="1" applyBorder="1" applyAlignment="1" applyProtection="1">
      <alignment vertical="top" wrapText="1"/>
      <protection locked="0"/>
    </xf>
    <xf numFmtId="0" fontId="35" fillId="12" borderId="15" xfId="0" applyFont="1" applyFill="1" applyBorder="1" applyAlignment="1" applyProtection="1">
      <alignment vertical="top" wrapText="1"/>
      <protection locked="0"/>
    </xf>
    <xf numFmtId="0" fontId="19" fillId="16" borderId="0" xfId="0" applyFont="1" applyFill="1" applyAlignment="1" applyProtection="1">
      <alignment horizontal="center" vertical="center"/>
      <protection hidden="1"/>
    </xf>
    <xf numFmtId="0" fontId="25" fillId="0" borderId="0" xfId="0" applyFont="1" applyAlignment="1">
      <alignment shrinkToFit="1"/>
    </xf>
    <xf numFmtId="182" fontId="35" fillId="13" borderId="0" xfId="0" applyNumberFormat="1" applyFont="1" applyFill="1" applyAlignment="1" applyProtection="1">
      <alignment horizontal="center" vertical="center"/>
      <protection hidden="1"/>
    </xf>
    <xf numFmtId="182" fontId="35" fillId="13" borderId="5" xfId="0" applyNumberFormat="1" applyFont="1" applyFill="1" applyBorder="1" applyAlignment="1" applyProtection="1">
      <alignment horizontal="center" vertical="center"/>
      <protection hidden="1"/>
    </xf>
    <xf numFmtId="0" fontId="20" fillId="0" borderId="0" xfId="0" applyFont="1" applyAlignment="1">
      <alignment vertical="center" wrapText="1" shrinkToFit="1"/>
    </xf>
    <xf numFmtId="0" fontId="20" fillId="0" borderId="5" xfId="0" applyFont="1" applyBorder="1" applyAlignment="1">
      <alignment vertical="center" wrapText="1" shrinkToFit="1"/>
    </xf>
    <xf numFmtId="0" fontId="20" fillId="0" borderId="0" xfId="0" applyFont="1" applyAlignment="1">
      <alignment vertical="center" shrinkToFit="1"/>
    </xf>
    <xf numFmtId="0" fontId="6" fillId="0" borderId="0" xfId="0" applyFont="1" applyAlignment="1">
      <alignment vertical="center" shrinkToFit="1"/>
    </xf>
    <xf numFmtId="176" fontId="40" fillId="16" borderId="0" xfId="0" applyNumberFormat="1" applyFont="1" applyFill="1" applyAlignment="1" applyProtection="1">
      <alignment horizontal="center" vertical="center" shrinkToFit="1"/>
      <protection hidden="1"/>
    </xf>
    <xf numFmtId="0" fontId="24" fillId="0" borderId="0" xfId="0" applyFont="1" applyAlignment="1">
      <alignment vertical="top" wrapText="1" shrinkToFit="1"/>
    </xf>
    <xf numFmtId="0" fontId="8" fillId="0" borderId="0" xfId="0" applyFont="1" applyAlignment="1">
      <alignment horizontal="center" vertical="center" shrinkToFit="1"/>
    </xf>
    <xf numFmtId="0" fontId="8" fillId="0" borderId="0" xfId="0" applyFont="1" applyAlignment="1">
      <alignment horizontal="center" vertical="center"/>
    </xf>
    <xf numFmtId="0" fontId="20" fillId="0" borderId="0" xfId="0" applyFont="1" applyAlignment="1">
      <alignment vertical="top" wrapText="1" shrinkToFit="1"/>
    </xf>
    <xf numFmtId="0" fontId="20" fillId="0" borderId="0" xfId="0" applyFont="1" applyAlignment="1">
      <alignment horizontal="center" vertical="center"/>
    </xf>
    <xf numFmtId="0" fontId="15" fillId="0" borderId="0" xfId="0" applyFont="1" applyAlignment="1">
      <alignment horizontal="center" vertical="center" shrinkToFit="1"/>
    </xf>
    <xf numFmtId="0" fontId="22" fillId="0" borderId="0" xfId="0" applyFont="1" applyAlignment="1">
      <alignment horizontal="center" vertical="center"/>
    </xf>
    <xf numFmtId="0" fontId="40" fillId="16" borderId="0" xfId="0" applyFont="1" applyFill="1" applyAlignment="1" applyProtection="1">
      <alignment horizontal="center" vertical="center"/>
      <protection hidden="1"/>
    </xf>
    <xf numFmtId="0" fontId="60" fillId="0" borderId="1" xfId="0"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center"/>
    </xf>
    <xf numFmtId="0" fontId="60" fillId="0" borderId="3" xfId="0" applyFont="1" applyBorder="1" applyAlignment="1">
      <alignment horizontal="center"/>
    </xf>
    <xf numFmtId="0" fontId="60" fillId="0" borderId="0" xfId="0" applyFont="1" applyAlignment="1">
      <alignment horizontal="center"/>
    </xf>
    <xf numFmtId="0" fontId="60" fillId="0" borderId="6" xfId="0" applyFont="1" applyBorder="1" applyAlignment="1">
      <alignment horizontal="center"/>
    </xf>
    <xf numFmtId="0" fontId="60" fillId="0" borderId="1" xfId="0" applyFont="1" applyBorder="1" applyAlignment="1">
      <alignment horizontal="center" shrinkToFit="1"/>
    </xf>
    <xf numFmtId="0" fontId="60" fillId="0" borderId="2" xfId="0" applyFont="1" applyBorder="1" applyAlignment="1">
      <alignment horizontal="center" shrinkToFit="1"/>
    </xf>
    <xf numFmtId="0" fontId="60" fillId="0" borderId="13" xfId="0" applyFont="1" applyBorder="1" applyAlignment="1">
      <alignment horizontal="center" shrinkToFit="1"/>
    </xf>
    <xf numFmtId="0" fontId="60" fillId="0" borderId="3" xfId="0" applyFont="1" applyBorder="1" applyAlignment="1">
      <alignment horizontal="center" shrinkToFit="1"/>
    </xf>
    <xf numFmtId="0" fontId="60" fillId="0" borderId="0" xfId="0" applyFont="1" applyAlignment="1">
      <alignment horizontal="center" shrinkToFit="1"/>
    </xf>
    <xf numFmtId="0" fontId="60" fillId="0" borderId="6" xfId="0" applyFont="1" applyBorder="1" applyAlignment="1">
      <alignment horizontal="center" shrinkToFit="1"/>
    </xf>
    <xf numFmtId="0" fontId="61" fillId="0" borderId="1" xfId="0" applyFont="1" applyBorder="1" applyAlignment="1">
      <alignment horizontal="center" wrapText="1" shrinkToFit="1"/>
    </xf>
    <xf numFmtId="0" fontId="61" fillId="0" borderId="2" xfId="0" applyFont="1" applyBorder="1" applyAlignment="1">
      <alignment horizontal="center" shrinkToFit="1"/>
    </xf>
    <xf numFmtId="0" fontId="61" fillId="0" borderId="13" xfId="0" applyFont="1" applyBorder="1" applyAlignment="1">
      <alignment horizontal="center" shrinkToFit="1"/>
    </xf>
    <xf numFmtId="0" fontId="61" fillId="0" borderId="3" xfId="0" applyFont="1" applyBorder="1" applyAlignment="1">
      <alignment horizontal="center" shrinkToFit="1"/>
    </xf>
    <xf numFmtId="0" fontId="61" fillId="0" borderId="0" xfId="0" applyFont="1" applyAlignment="1">
      <alignment horizontal="center" shrinkToFit="1"/>
    </xf>
    <xf numFmtId="0" fontId="61" fillId="0" borderId="6" xfId="0" applyFont="1" applyBorder="1" applyAlignment="1">
      <alignment horizontal="center" shrinkToFit="1"/>
    </xf>
    <xf numFmtId="0" fontId="62" fillId="0" borderId="1" xfId="0" applyFont="1" applyBorder="1" applyAlignment="1">
      <alignment horizontal="center" vertical="center" shrinkToFit="1"/>
    </xf>
    <xf numFmtId="0" fontId="62" fillId="0" borderId="2" xfId="0" applyFont="1" applyBorder="1" applyAlignment="1">
      <alignment horizontal="center" vertical="center" shrinkToFit="1"/>
    </xf>
    <xf numFmtId="0" fontId="62" fillId="0" borderId="13" xfId="0" applyFont="1" applyBorder="1" applyAlignment="1">
      <alignment horizontal="center" vertical="center" shrinkToFit="1"/>
    </xf>
    <xf numFmtId="0" fontId="62" fillId="0" borderId="3" xfId="0" applyFont="1" applyBorder="1" applyAlignment="1">
      <alignment horizontal="center" vertical="center" shrinkToFit="1"/>
    </xf>
    <xf numFmtId="0" fontId="62" fillId="0" borderId="0" xfId="0" applyFont="1" applyAlignment="1">
      <alignment horizontal="center" vertical="center" shrinkToFit="1"/>
    </xf>
    <xf numFmtId="0" fontId="62" fillId="0" borderId="6" xfId="0" applyFont="1" applyBorder="1" applyAlignment="1">
      <alignment horizontal="center" vertical="center" shrinkToFit="1"/>
    </xf>
    <xf numFmtId="0" fontId="63" fillId="0" borderId="3" xfId="0" applyFont="1" applyBorder="1" applyAlignment="1">
      <alignment horizontal="center" vertical="center" shrinkToFit="1"/>
    </xf>
    <xf numFmtId="0" fontId="63" fillId="0" borderId="0" xfId="0" applyFont="1" applyAlignment="1">
      <alignment horizontal="center" vertical="center" shrinkToFit="1"/>
    </xf>
    <xf numFmtId="0" fontId="63" fillId="0" borderId="6" xfId="0" applyFont="1" applyBorder="1" applyAlignment="1">
      <alignment horizontal="center" vertical="center" shrinkToFit="1"/>
    </xf>
    <xf numFmtId="0" fontId="63" fillId="0" borderId="16"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15" xfId="0" applyFont="1" applyBorder="1" applyAlignment="1">
      <alignment horizontal="center" vertical="center" shrinkToFit="1"/>
    </xf>
    <xf numFmtId="0" fontId="64" fillId="0" borderId="3" xfId="0" applyFont="1" applyBorder="1" applyAlignment="1">
      <alignment horizontal="center" vertical="center" wrapText="1" shrinkToFit="1"/>
    </xf>
    <xf numFmtId="0" fontId="64" fillId="0" borderId="0" xfId="0" applyFont="1" applyAlignment="1">
      <alignment horizontal="center" vertical="center" wrapText="1" shrinkToFit="1"/>
    </xf>
    <xf numFmtId="0" fontId="64" fillId="0" borderId="6" xfId="0" applyFont="1" applyBorder="1" applyAlignment="1">
      <alignment horizontal="center" vertical="center" wrapText="1" shrinkToFit="1"/>
    </xf>
    <xf numFmtId="0" fontId="64" fillId="0" borderId="16" xfId="0" applyFont="1" applyBorder="1" applyAlignment="1">
      <alignment horizontal="center" vertical="center" wrapText="1" shrinkToFit="1"/>
    </xf>
    <xf numFmtId="0" fontId="64" fillId="0" borderId="5" xfId="0" applyFont="1" applyBorder="1" applyAlignment="1">
      <alignment horizontal="center" vertical="center" wrapText="1" shrinkToFit="1"/>
    </xf>
    <xf numFmtId="0" fontId="64" fillId="0" borderId="15" xfId="0" applyFont="1" applyBorder="1" applyAlignment="1">
      <alignment horizontal="center" vertical="center" wrapText="1" shrinkToFit="1"/>
    </xf>
    <xf numFmtId="0" fontId="65" fillId="0" borderId="3" xfId="0" applyFont="1" applyBorder="1" applyAlignment="1">
      <alignment horizontal="center" vertical="center" shrinkToFit="1"/>
    </xf>
    <xf numFmtId="0" fontId="65" fillId="0" borderId="0" xfId="0" applyFont="1" applyAlignment="1">
      <alignment horizontal="center" vertical="center" shrinkToFit="1"/>
    </xf>
    <xf numFmtId="0" fontId="65" fillId="0" borderId="6" xfId="0" applyFont="1" applyBorder="1" applyAlignment="1">
      <alignment horizontal="center" vertical="center" shrinkToFit="1"/>
    </xf>
    <xf numFmtId="0" fontId="64" fillId="0" borderId="16" xfId="0" applyFont="1" applyBorder="1" applyAlignment="1">
      <alignment horizontal="center" vertical="center" shrinkToFit="1"/>
    </xf>
    <xf numFmtId="0" fontId="64" fillId="0" borderId="5" xfId="0" applyFont="1" applyBorder="1" applyAlignment="1">
      <alignment horizontal="center" vertical="center" shrinkToFit="1"/>
    </xf>
    <xf numFmtId="0" fontId="64" fillId="0" borderId="15" xfId="0" applyFont="1" applyBorder="1" applyAlignment="1">
      <alignment horizontal="center" vertical="center" shrinkToFit="1"/>
    </xf>
    <xf numFmtId="0" fontId="68" fillId="15" borderId="41" xfId="0" applyFont="1" applyFill="1" applyBorder="1" applyAlignment="1" applyProtection="1">
      <alignment horizontal="center" vertical="center"/>
      <protection locked="0"/>
    </xf>
    <xf numFmtId="0" fontId="68" fillId="15" borderId="33" xfId="0" applyFont="1" applyFill="1" applyBorder="1" applyAlignment="1" applyProtection="1">
      <alignment horizontal="center" vertical="center"/>
      <protection locked="0"/>
    </xf>
    <xf numFmtId="0" fontId="68" fillId="15" borderId="34" xfId="0" applyFont="1" applyFill="1" applyBorder="1" applyAlignment="1" applyProtection="1">
      <alignment horizontal="center" vertical="center"/>
      <protection locked="0"/>
    </xf>
    <xf numFmtId="0" fontId="68" fillId="15" borderId="35" xfId="0" applyFont="1" applyFill="1" applyBorder="1" applyAlignment="1" applyProtection="1">
      <alignment horizontal="center" vertical="center"/>
      <protection locked="0"/>
    </xf>
    <xf numFmtId="0" fontId="68" fillId="15" borderId="4" xfId="0" applyFont="1" applyFill="1" applyBorder="1" applyAlignment="1" applyProtection="1">
      <alignment horizontal="center" vertical="center"/>
      <protection locked="0"/>
    </xf>
    <xf numFmtId="0" fontId="68" fillId="15" borderId="29" xfId="0" applyFont="1" applyFill="1" applyBorder="1" applyAlignment="1" applyProtection="1">
      <alignment horizontal="center" vertical="center"/>
      <protection locked="0"/>
    </xf>
    <xf numFmtId="176" fontId="68" fillId="15" borderId="41" xfId="0" applyNumberFormat="1" applyFont="1" applyFill="1" applyBorder="1" applyAlignment="1" applyProtection="1">
      <alignment horizontal="center" vertical="center"/>
      <protection locked="0"/>
    </xf>
    <xf numFmtId="176" fontId="68" fillId="15" borderId="33" xfId="0" applyNumberFormat="1" applyFont="1" applyFill="1" applyBorder="1" applyAlignment="1" applyProtection="1">
      <alignment horizontal="center" vertical="center"/>
      <protection locked="0"/>
    </xf>
    <xf numFmtId="176" fontId="68" fillId="15" borderId="34" xfId="0" applyNumberFormat="1" applyFont="1" applyFill="1" applyBorder="1" applyAlignment="1" applyProtection="1">
      <alignment horizontal="center" vertical="center"/>
      <protection locked="0"/>
    </xf>
    <xf numFmtId="176" fontId="68" fillId="15" borderId="35" xfId="0" applyNumberFormat="1" applyFont="1" applyFill="1" applyBorder="1" applyAlignment="1" applyProtection="1">
      <alignment horizontal="center" vertical="center"/>
      <protection locked="0"/>
    </xf>
    <xf numFmtId="176" fontId="68" fillId="15" borderId="4" xfId="0" applyNumberFormat="1" applyFont="1" applyFill="1" applyBorder="1" applyAlignment="1" applyProtection="1">
      <alignment horizontal="center" vertical="center"/>
      <protection locked="0"/>
    </xf>
    <xf numFmtId="176" fontId="68" fillId="15" borderId="29" xfId="0" applyNumberFormat="1" applyFont="1" applyFill="1" applyBorder="1" applyAlignment="1" applyProtection="1">
      <alignment horizontal="center" vertical="center"/>
      <protection locked="0"/>
    </xf>
    <xf numFmtId="0" fontId="68" fillId="15" borderId="23" xfId="0" applyFont="1" applyFill="1" applyBorder="1" applyAlignment="1" applyProtection="1">
      <alignment horizontal="center" vertical="center" shrinkToFit="1"/>
      <protection locked="0"/>
    </xf>
    <xf numFmtId="0" fontId="68" fillId="15" borderId="25" xfId="0" applyFont="1" applyFill="1" applyBorder="1" applyAlignment="1" applyProtection="1">
      <alignment horizontal="center" vertical="center" shrinkToFit="1"/>
      <protection locked="0"/>
    </xf>
    <xf numFmtId="0" fontId="68" fillId="15" borderId="27" xfId="0" applyFont="1" applyFill="1" applyBorder="1" applyAlignment="1" applyProtection="1">
      <alignment horizontal="center" vertical="center" shrinkToFit="1"/>
      <protection locked="0"/>
    </xf>
    <xf numFmtId="0" fontId="68" fillId="15" borderId="23" xfId="0" applyFont="1" applyFill="1" applyBorder="1" applyAlignment="1" applyProtection="1">
      <alignment horizontal="center" vertical="center"/>
      <protection locked="0"/>
    </xf>
    <xf numFmtId="0" fontId="67" fillId="15" borderId="25" xfId="0" applyFont="1" applyFill="1" applyBorder="1" applyAlignment="1" applyProtection="1">
      <alignment horizontal="center" vertical="center"/>
      <protection locked="0"/>
    </xf>
    <xf numFmtId="0" fontId="67" fillId="15" borderId="27" xfId="0" applyFont="1" applyFill="1" applyBorder="1" applyAlignment="1" applyProtection="1">
      <alignment horizontal="center" vertical="center"/>
      <protection locked="0"/>
    </xf>
    <xf numFmtId="0" fontId="67" fillId="15" borderId="24" xfId="0" applyFont="1" applyFill="1" applyBorder="1" applyAlignment="1" applyProtection="1">
      <alignment horizontal="center" vertical="center"/>
      <protection locked="0"/>
    </xf>
    <xf numFmtId="0" fontId="67" fillId="15" borderId="26" xfId="0" applyFont="1" applyFill="1" applyBorder="1" applyAlignment="1" applyProtection="1">
      <alignment horizontal="center" vertical="center"/>
      <protection locked="0"/>
    </xf>
    <xf numFmtId="0" fontId="67" fillId="15" borderId="28" xfId="0" applyFont="1" applyFill="1" applyBorder="1" applyAlignment="1" applyProtection="1">
      <alignment horizontal="center" vertical="center"/>
      <protection locked="0"/>
    </xf>
    <xf numFmtId="0" fontId="68" fillId="15" borderId="25" xfId="0" applyFont="1" applyFill="1" applyBorder="1" applyAlignment="1" applyProtection="1">
      <alignment horizontal="center" vertical="center"/>
      <protection locked="0"/>
    </xf>
    <xf numFmtId="0" fontId="68" fillId="15" borderId="27" xfId="0" applyFont="1" applyFill="1" applyBorder="1" applyAlignment="1" applyProtection="1">
      <alignment horizontal="center" vertical="center"/>
      <protection locked="0"/>
    </xf>
    <xf numFmtId="0" fontId="68" fillId="15" borderId="24" xfId="0" applyFont="1" applyFill="1" applyBorder="1" applyAlignment="1" applyProtection="1">
      <alignment horizontal="center" vertical="center"/>
      <protection locked="0"/>
    </xf>
    <xf numFmtId="0" fontId="68" fillId="15" borderId="26" xfId="0" applyFont="1" applyFill="1" applyBorder="1" applyAlignment="1" applyProtection="1">
      <alignment horizontal="center" vertical="center"/>
      <protection locked="0"/>
    </xf>
    <xf numFmtId="0" fontId="68" fillId="15" borderId="28" xfId="0" applyFont="1" applyFill="1" applyBorder="1" applyAlignment="1" applyProtection="1">
      <alignment horizontal="center" vertical="center"/>
      <protection locked="0"/>
    </xf>
    <xf numFmtId="176" fontId="68" fillId="15" borderId="23" xfId="0" applyNumberFormat="1" applyFont="1" applyFill="1" applyBorder="1" applyAlignment="1" applyProtection="1">
      <alignment horizontal="center" vertical="center"/>
      <protection locked="0"/>
    </xf>
    <xf numFmtId="176" fontId="67" fillId="15" borderId="25" xfId="0" applyNumberFormat="1" applyFont="1" applyFill="1" applyBorder="1" applyAlignment="1" applyProtection="1">
      <alignment horizontal="center" vertical="center"/>
      <protection locked="0"/>
    </xf>
    <xf numFmtId="176" fontId="67" fillId="15" borderId="27" xfId="0" applyNumberFormat="1" applyFont="1" applyFill="1" applyBorder="1" applyAlignment="1" applyProtection="1">
      <alignment horizontal="center" vertical="center"/>
      <protection locked="0"/>
    </xf>
    <xf numFmtId="176" fontId="67" fillId="15" borderId="24" xfId="0" applyNumberFormat="1" applyFont="1" applyFill="1" applyBorder="1" applyAlignment="1" applyProtection="1">
      <alignment horizontal="center" vertical="center"/>
      <protection locked="0"/>
    </xf>
    <xf numFmtId="176" fontId="67" fillId="15" borderId="26" xfId="0" applyNumberFormat="1" applyFont="1" applyFill="1" applyBorder="1" applyAlignment="1" applyProtection="1">
      <alignment horizontal="center" vertical="center"/>
      <protection locked="0"/>
    </xf>
    <xf numFmtId="176" fontId="67" fillId="15" borderId="28" xfId="0" applyNumberFormat="1" applyFont="1" applyFill="1" applyBorder="1" applyAlignment="1" applyProtection="1">
      <alignment horizontal="center" vertical="center"/>
      <protection locked="0"/>
    </xf>
    <xf numFmtId="0" fontId="68" fillId="15" borderId="24" xfId="0" applyFont="1" applyFill="1" applyBorder="1" applyAlignment="1" applyProtection="1">
      <alignment horizontal="center" vertical="center" shrinkToFit="1"/>
      <protection locked="0"/>
    </xf>
    <xf numFmtId="0" fontId="68" fillId="15" borderId="26" xfId="0" applyFont="1" applyFill="1" applyBorder="1" applyAlignment="1" applyProtection="1">
      <alignment horizontal="center" vertical="center" shrinkToFit="1"/>
      <protection locked="0"/>
    </xf>
    <xf numFmtId="0" fontId="68" fillId="15" borderId="28" xfId="0" applyFont="1" applyFill="1" applyBorder="1" applyAlignment="1" applyProtection="1">
      <alignment horizontal="center" vertical="center" shrinkToFit="1"/>
      <protection locked="0"/>
    </xf>
    <xf numFmtId="0" fontId="68" fillId="15" borderId="1" xfId="0" applyFont="1" applyFill="1" applyBorder="1" applyAlignment="1" applyProtection="1">
      <alignment horizontal="center" vertical="center"/>
      <protection locked="0"/>
    </xf>
    <xf numFmtId="0" fontId="68" fillId="15" borderId="2" xfId="0" applyFont="1" applyFill="1" applyBorder="1" applyAlignment="1" applyProtection="1">
      <alignment horizontal="center" vertical="center"/>
      <protection locked="0"/>
    </xf>
    <xf numFmtId="0" fontId="68" fillId="15" borderId="13" xfId="0" applyFont="1" applyFill="1" applyBorder="1" applyAlignment="1" applyProtection="1">
      <alignment horizontal="center" vertical="center"/>
      <protection locked="0"/>
    </xf>
    <xf numFmtId="177" fontId="44" fillId="12" borderId="13" xfId="0" applyNumberFormat="1" applyFont="1" applyFill="1" applyBorder="1" applyAlignment="1" applyProtection="1">
      <alignment horizontal="center" vertical="center" shrinkToFit="1"/>
      <protection locked="0"/>
    </xf>
    <xf numFmtId="177" fontId="44" fillId="12" borderId="12" xfId="0" applyNumberFormat="1" applyFont="1" applyFill="1" applyBorder="1" applyAlignment="1" applyProtection="1">
      <alignment horizontal="center" vertical="center" shrinkToFit="1"/>
      <protection locked="0"/>
    </xf>
    <xf numFmtId="177" fontId="44" fillId="12" borderId="32" xfId="0" applyNumberFormat="1" applyFont="1" applyFill="1" applyBorder="1" applyAlignment="1" applyProtection="1">
      <alignment horizontal="center" vertical="center" shrinkToFit="1"/>
      <protection locked="0"/>
    </xf>
    <xf numFmtId="187" fontId="44" fillId="12" borderId="1" xfId="0" applyNumberFormat="1" applyFont="1" applyFill="1" applyBorder="1" applyAlignment="1" applyProtection="1">
      <alignment horizontal="center" vertical="center" shrinkToFit="1"/>
      <protection locked="0"/>
    </xf>
    <xf numFmtId="187" fontId="44" fillId="12" borderId="2" xfId="0" applyNumberFormat="1" applyFont="1" applyFill="1" applyBorder="1" applyAlignment="1" applyProtection="1">
      <alignment horizontal="center" vertical="center" shrinkToFit="1"/>
      <protection locked="0"/>
    </xf>
    <xf numFmtId="187" fontId="44" fillId="12" borderId="13" xfId="0" applyNumberFormat="1" applyFont="1" applyFill="1" applyBorder="1" applyAlignment="1" applyProtection="1">
      <alignment horizontal="center" vertical="center" shrinkToFit="1"/>
      <protection locked="0"/>
    </xf>
    <xf numFmtId="187" fontId="44" fillId="12" borderId="35" xfId="0" applyNumberFormat="1" applyFont="1" applyFill="1" applyBorder="1" applyAlignment="1" applyProtection="1">
      <alignment horizontal="center" vertical="center" shrinkToFit="1"/>
      <protection locked="0"/>
    </xf>
    <xf numFmtId="187" fontId="44" fillId="12" borderId="4" xfId="0" applyNumberFormat="1" applyFont="1" applyFill="1" applyBorder="1" applyAlignment="1" applyProtection="1">
      <alignment horizontal="center" vertical="center" shrinkToFit="1"/>
      <protection locked="0"/>
    </xf>
    <xf numFmtId="187" fontId="44" fillId="12" borderId="29" xfId="0" applyNumberFormat="1" applyFont="1" applyFill="1" applyBorder="1" applyAlignment="1" applyProtection="1">
      <alignment horizontal="center" vertical="center" shrinkToFit="1"/>
      <protection locked="0"/>
    </xf>
    <xf numFmtId="176" fontId="68" fillId="15" borderId="1" xfId="0" applyNumberFormat="1" applyFont="1" applyFill="1" applyBorder="1" applyAlignment="1" applyProtection="1">
      <alignment horizontal="center" vertical="center"/>
      <protection locked="0"/>
    </xf>
    <xf numFmtId="176" fontId="68" fillId="15" borderId="2" xfId="0" applyNumberFormat="1" applyFont="1" applyFill="1" applyBorder="1" applyAlignment="1" applyProtection="1">
      <alignment horizontal="center" vertical="center"/>
      <protection locked="0"/>
    </xf>
    <xf numFmtId="176" fontId="68" fillId="15" borderId="13" xfId="0" applyNumberFormat="1" applyFont="1" applyFill="1" applyBorder="1" applyAlignment="1" applyProtection="1">
      <alignment horizontal="center" vertical="center"/>
      <protection locked="0"/>
    </xf>
    <xf numFmtId="0" fontId="68" fillId="15" borderId="37" xfId="0" applyFont="1" applyFill="1" applyBorder="1" applyAlignment="1" applyProtection="1">
      <alignment horizontal="center" vertical="center" shrinkToFit="1"/>
      <protection locked="0"/>
    </xf>
    <xf numFmtId="0" fontId="68" fillId="15" borderId="36" xfId="0" applyFont="1" applyFill="1" applyBorder="1" applyAlignment="1" applyProtection="1">
      <alignment horizontal="center" vertical="center" shrinkToFit="1"/>
      <protection locked="0"/>
    </xf>
    <xf numFmtId="0" fontId="68" fillId="15" borderId="40" xfId="0" applyFont="1" applyFill="1" applyBorder="1" applyAlignment="1" applyProtection="1">
      <alignment horizontal="center" vertical="center" shrinkToFit="1"/>
      <protection locked="0"/>
    </xf>
    <xf numFmtId="0" fontId="68" fillId="15" borderId="1" xfId="0" applyFont="1" applyFill="1" applyBorder="1" applyAlignment="1" applyProtection="1">
      <alignment horizontal="center" vertical="center" shrinkToFit="1"/>
      <protection locked="0"/>
    </xf>
    <xf numFmtId="0" fontId="68" fillId="15" borderId="2" xfId="0" applyFont="1" applyFill="1" applyBorder="1" applyAlignment="1" applyProtection="1">
      <alignment horizontal="center" vertical="center" shrinkToFit="1"/>
      <protection locked="0"/>
    </xf>
    <xf numFmtId="0" fontId="68" fillId="15" borderId="13" xfId="0" applyFont="1" applyFill="1" applyBorder="1" applyAlignment="1" applyProtection="1">
      <alignment horizontal="center" vertical="center" shrinkToFit="1"/>
      <protection locked="0"/>
    </xf>
    <xf numFmtId="0" fontId="68" fillId="15" borderId="35" xfId="0" applyFont="1" applyFill="1" applyBorder="1" applyAlignment="1" applyProtection="1">
      <alignment horizontal="center" vertical="center" shrinkToFit="1"/>
      <protection locked="0"/>
    </xf>
    <xf numFmtId="0" fontId="68" fillId="15" borderId="4" xfId="0" applyFont="1" applyFill="1" applyBorder="1" applyAlignment="1" applyProtection="1">
      <alignment horizontal="center" vertical="center" shrinkToFit="1"/>
      <protection locked="0"/>
    </xf>
    <xf numFmtId="0" fontId="68" fillId="15" borderId="29" xfId="0" applyFont="1" applyFill="1" applyBorder="1" applyAlignment="1" applyProtection="1">
      <alignment horizontal="center" vertical="center" shrinkToFit="1"/>
      <protection locked="0"/>
    </xf>
    <xf numFmtId="0" fontId="69" fillId="15" borderId="1" xfId="0" quotePrefix="1" applyFont="1" applyFill="1" applyBorder="1" applyAlignment="1" applyProtection="1">
      <alignment horizontal="center" vertical="center"/>
      <protection locked="0"/>
    </xf>
    <xf numFmtId="0" fontId="40" fillId="12" borderId="37" xfId="0" applyFont="1" applyFill="1" applyBorder="1" applyAlignment="1" applyProtection="1">
      <alignment vertical="center" wrapText="1" shrinkToFit="1"/>
      <protection locked="0"/>
    </xf>
    <xf numFmtId="0" fontId="40" fillId="12" borderId="36" xfId="0" applyFont="1" applyFill="1" applyBorder="1" applyAlignment="1" applyProtection="1">
      <alignment vertical="center" wrapText="1" shrinkToFit="1"/>
      <protection locked="0"/>
    </xf>
    <xf numFmtId="0" fontId="40" fillId="12" borderId="40" xfId="0" applyFont="1" applyFill="1" applyBorder="1" applyAlignment="1" applyProtection="1">
      <alignment vertical="center" wrapText="1" shrinkToFit="1"/>
      <protection locked="0"/>
    </xf>
    <xf numFmtId="0" fontId="40" fillId="12" borderId="24" xfId="0" applyFont="1" applyFill="1" applyBorder="1" applyAlignment="1" applyProtection="1">
      <alignment vertical="center" wrapText="1" shrinkToFit="1"/>
      <protection locked="0"/>
    </xf>
    <xf numFmtId="0" fontId="40" fillId="12" borderId="26" xfId="0" applyFont="1" applyFill="1" applyBorder="1" applyAlignment="1" applyProtection="1">
      <alignment vertical="center" wrapText="1" shrinkToFit="1"/>
      <protection locked="0"/>
    </xf>
    <xf numFmtId="177" fontId="40" fillId="12" borderId="37" xfId="0" applyNumberFormat="1" applyFont="1" applyFill="1" applyBorder="1" applyAlignment="1" applyProtection="1">
      <alignment horizontal="center" vertical="center" wrapText="1" shrinkToFit="1"/>
      <protection locked="0"/>
    </xf>
    <xf numFmtId="177" fontId="40" fillId="12" borderId="36" xfId="0" applyNumberFormat="1" applyFont="1" applyFill="1" applyBorder="1" applyAlignment="1" applyProtection="1">
      <alignment horizontal="center" vertical="center" wrapText="1" shrinkToFit="1"/>
      <protection locked="0"/>
    </xf>
    <xf numFmtId="177" fontId="40" fillId="12" borderId="24" xfId="0" applyNumberFormat="1" applyFont="1" applyFill="1" applyBorder="1" applyAlignment="1" applyProtection="1">
      <alignment horizontal="center" vertical="center" wrapText="1" shrinkToFit="1"/>
      <protection locked="0"/>
    </xf>
    <xf numFmtId="177" fontId="40" fillId="12" borderId="26" xfId="0" applyNumberFormat="1" applyFont="1" applyFill="1" applyBorder="1" applyAlignment="1" applyProtection="1">
      <alignment horizontal="center" vertical="center" wrapText="1" shrinkToFit="1"/>
      <protection locked="0"/>
    </xf>
    <xf numFmtId="177" fontId="40" fillId="12" borderId="40" xfId="0" applyNumberFormat="1" applyFont="1" applyFill="1" applyBorder="1" applyAlignment="1" applyProtection="1">
      <alignment horizontal="center" vertical="center" shrinkToFit="1"/>
      <protection locked="0"/>
    </xf>
    <xf numFmtId="177" fontId="40" fillId="12" borderId="39" xfId="0" applyNumberFormat="1" applyFont="1" applyFill="1" applyBorder="1" applyAlignment="1" applyProtection="1">
      <alignment horizontal="center" vertical="center" shrinkToFit="1"/>
      <protection locked="0"/>
    </xf>
    <xf numFmtId="177" fontId="40" fillId="12" borderId="28" xfId="0" applyNumberFormat="1" applyFont="1" applyFill="1" applyBorder="1" applyAlignment="1" applyProtection="1">
      <alignment horizontal="center" vertical="center" shrinkToFit="1"/>
      <protection locked="0"/>
    </xf>
    <xf numFmtId="177" fontId="40" fillId="12" borderId="31" xfId="0" applyNumberFormat="1" applyFont="1" applyFill="1" applyBorder="1" applyAlignment="1" applyProtection="1">
      <alignment horizontal="center" vertical="center" shrinkToFit="1"/>
      <protection locked="0"/>
    </xf>
    <xf numFmtId="190" fontId="40" fillId="12" borderId="39" xfId="0" applyNumberFormat="1" applyFont="1" applyFill="1" applyBorder="1" applyAlignment="1" applyProtection="1">
      <alignment horizontal="center" vertical="center" shrinkToFit="1"/>
      <protection locked="0"/>
    </xf>
    <xf numFmtId="190" fontId="40" fillId="12" borderId="31" xfId="0" applyNumberFormat="1" applyFont="1" applyFill="1" applyBorder="1" applyAlignment="1" applyProtection="1">
      <alignment horizontal="center" vertical="center" shrinkToFit="1"/>
      <protection locked="0"/>
    </xf>
    <xf numFmtId="176" fontId="40" fillId="12" borderId="4" xfId="0" applyNumberFormat="1" applyFont="1" applyFill="1" applyBorder="1" applyAlignment="1" applyProtection="1">
      <alignment horizontal="center" vertical="center" shrinkToFit="1"/>
      <protection locked="0"/>
    </xf>
    <xf numFmtId="0" fontId="44" fillId="0" borderId="4" xfId="0" applyFont="1" applyBorder="1" applyAlignment="1">
      <alignment horizontal="center" vertical="center"/>
    </xf>
    <xf numFmtId="176" fontId="40" fillId="12" borderId="29" xfId="0" applyNumberFormat="1" applyFont="1" applyFill="1" applyBorder="1" applyAlignment="1" applyProtection="1">
      <alignment horizontal="center" vertical="center" shrinkToFit="1"/>
      <protection locked="0"/>
    </xf>
    <xf numFmtId="0" fontId="40" fillId="13" borderId="0" xfId="0" applyFont="1" applyFill="1" applyAlignment="1" applyProtection="1">
      <alignment horizontal="center" vertical="center" shrinkToFit="1"/>
      <protection hidden="1"/>
    </xf>
    <xf numFmtId="0" fontId="19" fillId="13" borderId="0" xfId="0" applyFont="1" applyFill="1" applyAlignment="1" applyProtection="1">
      <alignment horizontal="center" vertical="center"/>
      <protection hidden="1"/>
    </xf>
    <xf numFmtId="187" fontId="44" fillId="12" borderId="38" xfId="0" applyNumberFormat="1" applyFont="1" applyFill="1" applyBorder="1" applyAlignment="1" applyProtection="1">
      <alignment horizontal="center" vertical="center" shrinkToFit="1"/>
      <protection locked="0"/>
    </xf>
    <xf numFmtId="187" fontId="44" fillId="12" borderId="10" xfId="0" applyNumberFormat="1" applyFont="1" applyFill="1" applyBorder="1" applyAlignment="1" applyProtection="1">
      <alignment horizontal="center" vertical="center" shrinkToFit="1"/>
      <protection locked="0"/>
    </xf>
    <xf numFmtId="177" fontId="40" fillId="12" borderId="27" xfId="0" applyNumberFormat="1" applyFont="1" applyFill="1" applyBorder="1" applyAlignment="1" applyProtection="1">
      <alignment horizontal="center" vertical="center" shrinkToFit="1"/>
      <protection locked="0"/>
    </xf>
    <xf numFmtId="0" fontId="40" fillId="12" borderId="39" xfId="0" applyFont="1" applyFill="1" applyBorder="1" applyAlignment="1" applyProtection="1">
      <alignment vertical="center" wrapText="1" shrinkToFit="1"/>
      <protection locked="0"/>
    </xf>
    <xf numFmtId="0" fontId="44" fillId="0" borderId="36" xfId="0" applyFont="1" applyBorder="1" applyAlignment="1">
      <alignment horizontal="center" vertical="center"/>
    </xf>
    <xf numFmtId="177" fontId="40" fillId="12" borderId="36" xfId="0" applyNumberFormat="1" applyFont="1" applyFill="1" applyBorder="1" applyAlignment="1" applyProtection="1">
      <alignment horizontal="center" vertical="center" shrinkToFit="1"/>
      <protection locked="0"/>
    </xf>
    <xf numFmtId="0" fontId="40" fillId="12" borderId="30" xfId="0" applyFont="1" applyFill="1" applyBorder="1" applyAlignment="1" applyProtection="1">
      <alignment horizontal="center" vertical="center" shrinkToFit="1"/>
      <protection locked="0"/>
    </xf>
    <xf numFmtId="0" fontId="40" fillId="12" borderId="35" xfId="0" applyFont="1" applyFill="1" applyBorder="1" applyAlignment="1" applyProtection="1">
      <alignment horizontal="center" vertical="center" shrinkToFit="1"/>
      <protection locked="0"/>
    </xf>
    <xf numFmtId="0" fontId="40" fillId="12" borderId="29" xfId="0" applyFont="1" applyFill="1" applyBorder="1" applyAlignment="1" applyProtection="1">
      <alignment horizontal="center" vertical="center" shrinkToFit="1"/>
      <protection locked="0"/>
    </xf>
    <xf numFmtId="0" fontId="40" fillId="12" borderId="32" xfId="0" applyFont="1" applyFill="1" applyBorder="1" applyAlignment="1" applyProtection="1">
      <alignment horizontal="center" vertical="center" shrinkToFit="1"/>
      <protection locked="0"/>
    </xf>
    <xf numFmtId="177" fontId="40" fillId="12" borderId="37" xfId="0" applyNumberFormat="1" applyFont="1" applyFill="1" applyBorder="1" applyAlignment="1" applyProtection="1">
      <alignment horizontal="center" vertical="center" shrinkToFit="1"/>
      <protection locked="0"/>
    </xf>
    <xf numFmtId="0" fontId="40" fillId="12" borderId="24" xfId="0" applyFont="1" applyFill="1" applyBorder="1" applyAlignment="1" applyProtection="1">
      <alignment horizontal="center" vertical="center" shrinkToFit="1"/>
      <protection locked="0"/>
    </xf>
    <xf numFmtId="0" fontId="40" fillId="12" borderId="26" xfId="0" applyFont="1" applyFill="1" applyBorder="1" applyAlignment="1" applyProtection="1">
      <alignment horizontal="center" vertical="center" shrinkToFit="1"/>
      <protection locked="0"/>
    </xf>
    <xf numFmtId="0" fontId="40" fillId="12" borderId="28" xfId="0" applyFont="1" applyFill="1" applyBorder="1" applyAlignment="1" applyProtection="1">
      <alignment horizontal="center" vertical="center" shrinkToFit="1"/>
      <protection locked="0"/>
    </xf>
    <xf numFmtId="0" fontId="40" fillId="12" borderId="31" xfId="0" applyFont="1" applyFill="1" applyBorder="1" applyAlignment="1" applyProtection="1">
      <alignment horizontal="center" vertical="center" shrinkToFit="1"/>
      <protection locked="0"/>
    </xf>
    <xf numFmtId="176" fontId="40" fillId="12" borderId="26" xfId="0" applyNumberFormat="1" applyFont="1" applyFill="1" applyBorder="1" applyAlignment="1" applyProtection="1">
      <alignment horizontal="center" vertical="center" shrinkToFit="1"/>
      <protection locked="0"/>
    </xf>
    <xf numFmtId="176" fontId="40" fillId="12" borderId="28" xfId="0" applyNumberFormat="1" applyFont="1" applyFill="1" applyBorder="1" applyAlignment="1" applyProtection="1">
      <alignment horizontal="center" vertical="center" shrinkToFit="1"/>
      <protection locked="0"/>
    </xf>
    <xf numFmtId="0" fontId="52" fillId="27" borderId="12" xfId="9" applyFont="1" applyFill="1" applyBorder="1" applyAlignment="1">
      <alignment horizontal="center" vertical="center" shrinkToFit="1"/>
    </xf>
    <xf numFmtId="0" fontId="52" fillId="27" borderId="14" xfId="9" applyFont="1" applyFill="1" applyBorder="1" applyAlignment="1">
      <alignment horizontal="center" vertical="center" shrinkToFit="1"/>
    </xf>
    <xf numFmtId="0" fontId="52" fillId="27" borderId="10" xfId="9" applyFont="1" applyFill="1" applyBorder="1" applyAlignment="1">
      <alignment horizontal="center" vertical="center" shrinkToFit="1"/>
    </xf>
    <xf numFmtId="0" fontId="3" fillId="19" borderId="7" xfId="12" applyFill="1" applyBorder="1" applyAlignment="1">
      <alignment horizontal="center" vertical="center"/>
    </xf>
    <xf numFmtId="0" fontId="3" fillId="19" borderId="11" xfId="12" applyFill="1" applyBorder="1" applyAlignment="1">
      <alignment horizontal="center" vertical="center"/>
    </xf>
    <xf numFmtId="0" fontId="3" fillId="19" borderId="9" xfId="12" applyFill="1" applyBorder="1" applyAlignment="1">
      <alignment horizontal="center" vertical="center"/>
    </xf>
    <xf numFmtId="0" fontId="52" fillId="31" borderId="7" xfId="9" applyFont="1" applyFill="1" applyBorder="1" applyAlignment="1">
      <alignment horizontal="center" vertical="center" shrinkToFit="1"/>
    </xf>
    <xf numFmtId="0" fontId="52" fillId="31" borderId="11" xfId="9" applyFont="1" applyFill="1" applyBorder="1" applyAlignment="1">
      <alignment horizontal="center" vertical="center" shrinkToFit="1"/>
    </xf>
    <xf numFmtId="0" fontId="52" fillId="31" borderId="9" xfId="9" applyFont="1" applyFill="1" applyBorder="1" applyAlignment="1">
      <alignment horizontal="center" vertical="center" shrinkToFit="1"/>
    </xf>
    <xf numFmtId="0" fontId="52" fillId="39" borderId="7" xfId="9" applyFont="1" applyFill="1" applyBorder="1" applyAlignment="1">
      <alignment horizontal="center" vertical="center" shrinkToFit="1"/>
    </xf>
    <xf numFmtId="0" fontId="52" fillId="39" borderId="11" xfId="9" applyFont="1" applyFill="1" applyBorder="1" applyAlignment="1">
      <alignment horizontal="center" vertical="center" shrinkToFit="1"/>
    </xf>
    <xf numFmtId="0" fontId="52" fillId="39" borderId="9" xfId="9" applyFont="1" applyFill="1" applyBorder="1" applyAlignment="1">
      <alignment horizontal="center" vertical="center" shrinkToFit="1"/>
    </xf>
    <xf numFmtId="0" fontId="52" fillId="3" borderId="7" xfId="9" applyFont="1" applyFill="1" applyBorder="1" applyAlignment="1">
      <alignment horizontal="center" vertical="center" shrinkToFit="1"/>
    </xf>
    <xf numFmtId="0" fontId="52" fillId="3" borderId="9" xfId="9" applyFont="1" applyFill="1" applyBorder="1" applyAlignment="1">
      <alignment horizontal="center" vertical="center" shrinkToFit="1"/>
    </xf>
    <xf numFmtId="0" fontId="52" fillId="32" borderId="12" xfId="9" applyFont="1" applyFill="1" applyBorder="1" applyAlignment="1">
      <alignment horizontal="center" vertical="center" shrinkToFit="1"/>
    </xf>
    <xf numFmtId="0" fontId="52" fillId="32" borderId="10" xfId="9" applyFont="1" applyFill="1" applyBorder="1" applyAlignment="1">
      <alignment horizontal="center" vertical="center" shrinkToFit="1"/>
    </xf>
    <xf numFmtId="0" fontId="52" fillId="3" borderId="11" xfId="9" applyFont="1" applyFill="1" applyBorder="1" applyAlignment="1">
      <alignment horizontal="center" vertical="center" shrinkToFit="1"/>
    </xf>
    <xf numFmtId="0" fontId="52" fillId="28" borderId="7" xfId="9" applyFont="1" applyFill="1" applyBorder="1" applyAlignment="1">
      <alignment horizontal="center" vertical="center" shrinkToFit="1"/>
    </xf>
    <xf numFmtId="0" fontId="52" fillId="28" borderId="11" xfId="9" applyFont="1" applyFill="1" applyBorder="1" applyAlignment="1">
      <alignment horizontal="center" vertical="center" shrinkToFit="1"/>
    </xf>
    <xf numFmtId="0" fontId="52" fillId="28" borderId="9" xfId="9" applyFont="1" applyFill="1" applyBorder="1" applyAlignment="1">
      <alignment horizontal="center" vertical="center" shrinkToFit="1"/>
    </xf>
    <xf numFmtId="0" fontId="51" fillId="0" borderId="5" xfId="12" applyFont="1" applyBorder="1" applyAlignment="1" applyProtection="1">
      <alignment horizontal="right" vertical="top" wrapText="1"/>
      <protection locked="0"/>
    </xf>
    <xf numFmtId="0" fontId="52" fillId="28" borderId="12" xfId="9" applyFont="1" applyFill="1" applyBorder="1" applyAlignment="1">
      <alignment horizontal="center" vertical="center" shrinkToFit="1"/>
    </xf>
    <xf numFmtId="0" fontId="52" fillId="28" borderId="14" xfId="9" applyFont="1" applyFill="1" applyBorder="1" applyAlignment="1">
      <alignment horizontal="center" vertical="center" shrinkToFit="1"/>
    </xf>
    <xf numFmtId="0" fontId="52" fillId="28" borderId="10" xfId="9" applyFont="1" applyFill="1" applyBorder="1" applyAlignment="1">
      <alignment horizontal="center" vertical="center" shrinkToFit="1"/>
    </xf>
    <xf numFmtId="0" fontId="52" fillId="7" borderId="7" xfId="9" applyFont="1" applyFill="1" applyBorder="1" applyAlignment="1">
      <alignment horizontal="center" vertical="center" shrinkToFit="1"/>
    </xf>
    <xf numFmtId="0" fontId="52" fillId="7" borderId="11" xfId="9" applyFont="1" applyFill="1" applyBorder="1" applyAlignment="1">
      <alignment horizontal="center" vertical="center" shrinkToFit="1"/>
    </xf>
    <xf numFmtId="0" fontId="52" fillId="7" borderId="9" xfId="9" applyFont="1" applyFill="1" applyBorder="1" applyAlignment="1">
      <alignment horizontal="center" vertical="center" shrinkToFit="1"/>
    </xf>
    <xf numFmtId="0" fontId="52" fillId="23" borderId="7" xfId="9" applyFont="1" applyFill="1" applyBorder="1" applyAlignment="1">
      <alignment horizontal="center" vertical="center" shrinkToFit="1"/>
    </xf>
    <xf numFmtId="0" fontId="52" fillId="23" borderId="11" xfId="9" applyFont="1" applyFill="1" applyBorder="1" applyAlignment="1">
      <alignment horizontal="center" vertical="center" shrinkToFit="1"/>
    </xf>
    <xf numFmtId="0" fontId="52" fillId="5" borderId="12" xfId="9" applyFont="1" applyFill="1" applyBorder="1" applyAlignment="1">
      <alignment horizontal="center" vertical="center" wrapText="1"/>
    </xf>
    <xf numFmtId="0" fontId="52" fillId="5" borderId="14" xfId="9" applyFont="1" applyFill="1" applyBorder="1" applyAlignment="1">
      <alignment horizontal="center" vertical="center" wrapText="1"/>
    </xf>
    <xf numFmtId="0" fontId="52" fillId="5" borderId="10" xfId="9" applyFont="1" applyFill="1" applyBorder="1" applyAlignment="1">
      <alignment horizontal="center" vertical="center" wrapText="1"/>
    </xf>
    <xf numFmtId="0" fontId="52" fillId="30" borderId="7" xfId="9" applyFont="1" applyFill="1" applyBorder="1" applyAlignment="1">
      <alignment horizontal="center" vertical="center" shrinkToFit="1"/>
    </xf>
    <xf numFmtId="0" fontId="52" fillId="30" borderId="11" xfId="9" applyFont="1" applyFill="1" applyBorder="1" applyAlignment="1">
      <alignment horizontal="center" vertical="center" shrinkToFit="1"/>
    </xf>
    <xf numFmtId="0" fontId="52" fillId="30" borderId="9" xfId="9" applyFont="1" applyFill="1" applyBorder="1" applyAlignment="1">
      <alignment horizontal="center" vertical="center" shrinkToFit="1"/>
    </xf>
    <xf numFmtId="0" fontId="52" fillId="29" borderId="7" xfId="9" applyFont="1" applyFill="1" applyBorder="1" applyAlignment="1">
      <alignment horizontal="center" vertical="center" shrinkToFit="1"/>
    </xf>
    <xf numFmtId="0" fontId="52" fillId="29" borderId="11" xfId="9" applyFont="1" applyFill="1" applyBorder="1" applyAlignment="1">
      <alignment horizontal="center" vertical="center" shrinkToFit="1"/>
    </xf>
    <xf numFmtId="0" fontId="52" fillId="29" borderId="9" xfId="9" applyFont="1" applyFill="1" applyBorder="1" applyAlignment="1">
      <alignment horizontal="center" vertical="center" shrinkToFit="1"/>
    </xf>
    <xf numFmtId="0" fontId="52" fillId="22" borderId="7" xfId="9" applyFont="1" applyFill="1" applyBorder="1" applyAlignment="1">
      <alignment horizontal="center" vertical="center" shrinkToFit="1"/>
    </xf>
    <xf numFmtId="0" fontId="52" fillId="22" borderId="11" xfId="9" applyFont="1" applyFill="1" applyBorder="1" applyAlignment="1">
      <alignment horizontal="center" vertical="center" shrinkToFit="1"/>
    </xf>
    <xf numFmtId="0" fontId="52" fillId="22" borderId="9" xfId="9" applyFont="1" applyFill="1" applyBorder="1" applyAlignment="1">
      <alignment horizontal="center" vertical="center" shrinkToFit="1"/>
    </xf>
  </cellXfs>
  <cellStyles count="17">
    <cellStyle name="桁区切り [0.00] 2" xfId="1" xr:uid="{00000000-0005-0000-0000-000000000000}"/>
    <cellStyle name="桁区切り [0.00] 3" xfId="2" xr:uid="{00000000-0005-0000-0000-000001000000}"/>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 name="標準 4 2" xfId="10" xr:uid="{00000000-0005-0000-0000-00000A000000}"/>
    <cellStyle name="標準 5" xfId="11" xr:uid="{00000000-0005-0000-0000-00000B000000}"/>
    <cellStyle name="標準 6 2" xfId="12" xr:uid="{00000000-0005-0000-0000-00000C000000}"/>
    <cellStyle name="標準 6 2 2" xfId="13" xr:uid="{00000000-0005-0000-0000-00000D000000}"/>
    <cellStyle name="標準_2006年10月生申請_proposers list2" xfId="14" xr:uid="{00000000-0005-0000-0000-00000E000000}"/>
    <cellStyle name="標準_Sheet1" xfId="15" xr:uid="{00000000-0005-0000-0000-00000F000000}"/>
    <cellStyle name="標準_Sheet1_1" xfId="16" xr:uid="{00000000-0005-0000-0000-000010000000}"/>
  </cellStyles>
  <dxfs count="7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ill>
    </dxf>
    <dxf>
      <fill>
        <patternFill patternType="none">
          <bgColor auto="1"/>
        </patternFill>
      </fill>
    </dxf>
    <dxf>
      <fill>
        <patternFill patternType="none">
          <bgColor auto="1"/>
        </patternFill>
      </fill>
    </dxf>
    <dxf>
      <fill>
        <patternFill patternType="none">
          <bgColor auto="1"/>
        </patternFill>
      </fill>
    </dxf>
    <dxf>
      <fill>
        <patternFill patternType="none"/>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ill>
    </dxf>
    <dxf>
      <fill>
        <patternFill patternType="none">
          <bgColor auto="1"/>
        </patternFill>
      </fill>
    </dxf>
    <dxf>
      <fill>
        <patternFill patternType="none"/>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7C80"/>
      <color rgb="FFFFCCFF"/>
      <color rgb="FFFFFFCC"/>
      <color rgb="FFFF00FF"/>
      <color rgb="FFFFCCCC"/>
      <color rgb="FFCCFFFF"/>
      <color rgb="FFFF3399"/>
      <color rgb="FFFF6600"/>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138747</xdr:colOff>
      <xdr:row>5</xdr:row>
      <xdr:rowOff>55563</xdr:rowOff>
    </xdr:from>
    <xdr:to>
      <xdr:col>35</xdr:col>
      <xdr:colOff>28122</xdr:colOff>
      <xdr:row>14</xdr:row>
      <xdr:rowOff>66813</xdr:rowOff>
    </xdr:to>
    <xdr:sp macro="" textlink="">
      <xdr:nvSpPr>
        <xdr:cNvPr id="12" name="テキスト ボックス 11">
          <a:extLst>
            <a:ext uri="{FF2B5EF4-FFF2-40B4-BE49-F238E27FC236}">
              <a16:creationId xmlns:a16="http://schemas.microsoft.com/office/drawing/2014/main" id="{353AB033-B5C5-4F38-9D29-1C375A2BF385}"/>
            </a:ext>
          </a:extLst>
        </xdr:cNvPr>
        <xdr:cNvSpPr txBox="1"/>
      </xdr:nvSpPr>
      <xdr:spPr>
        <a:xfrm>
          <a:off x="5893435" y="936626"/>
          <a:ext cx="1080000" cy="1440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　</a:t>
          </a:r>
          <a:r>
            <a:rPr kumimoji="1" lang="en-US" altLang="ja-JP" sz="1100">
              <a:latin typeface="ＭＳ Ｐ明朝" panose="02020600040205080304" pitchFamily="18" charset="-128"/>
              <a:ea typeface="ＭＳ Ｐ明朝" panose="02020600040205080304" pitchFamily="18" charset="-128"/>
            </a:rPr>
            <a:t>Photo</a:t>
          </a:r>
        </a:p>
        <a:p>
          <a:pPr algn="ctr">
            <a:lnSpc>
              <a:spcPts val="1200"/>
            </a:lnSpc>
          </a:pPr>
          <a:r>
            <a:rPr kumimoji="1" lang="en-US" altLang="ja-JP" sz="1100">
              <a:latin typeface="ＭＳ Ｐ明朝" panose="02020600040205080304" pitchFamily="18" charset="-128"/>
              <a:ea typeface="ＭＳ Ｐ明朝" panose="02020600040205080304" pitchFamily="18" charset="-128"/>
            </a:rPr>
            <a:t>3</a:t>
          </a:r>
          <a:r>
            <a:rPr kumimoji="1" lang="ja-JP" altLang="en-US" sz="1100">
              <a:latin typeface="ＭＳ Ｐ明朝" panose="02020600040205080304" pitchFamily="18" charset="-128"/>
              <a:ea typeface="ＭＳ Ｐ明朝" panose="02020600040205080304" pitchFamily="18" charset="-128"/>
            </a:rPr>
            <a:t>ｃｍ</a:t>
          </a:r>
          <a:r>
            <a:rPr kumimoji="1" lang="en-US" altLang="ja-JP" sz="1100">
              <a:latin typeface="ＭＳ Ｐ明朝" panose="02020600040205080304" pitchFamily="18" charset="-128"/>
              <a:ea typeface="ＭＳ Ｐ明朝" panose="02020600040205080304" pitchFamily="18" charset="-128"/>
            </a:rPr>
            <a:t>×4</a:t>
          </a:r>
          <a:r>
            <a:rPr kumimoji="1" lang="ja-JP" altLang="en-US" sz="1100">
              <a:latin typeface="ＭＳ Ｐ明朝" panose="02020600040205080304" pitchFamily="18" charset="-128"/>
              <a:ea typeface="ＭＳ Ｐ明朝" panose="02020600040205080304" pitchFamily="18" charset="-128"/>
            </a:rPr>
            <a:t>ｃｍ</a:t>
          </a:r>
        </a:p>
      </xdr:txBody>
    </xdr:sp>
    <xdr:clientData/>
  </xdr:twoCellAnchor>
  <xdr:twoCellAnchor editAs="oneCell">
    <xdr:from>
      <xdr:col>0</xdr:col>
      <xdr:colOff>47623</xdr:colOff>
      <xdr:row>0</xdr:row>
      <xdr:rowOff>142880</xdr:rowOff>
    </xdr:from>
    <xdr:to>
      <xdr:col>4</xdr:col>
      <xdr:colOff>174626</xdr:colOff>
      <xdr:row>3</xdr:row>
      <xdr:rowOff>85750</xdr:rowOff>
    </xdr:to>
    <xdr:pic>
      <xdr:nvPicPr>
        <xdr:cNvPr id="3" name="図 2">
          <a:extLst>
            <a:ext uri="{FF2B5EF4-FFF2-40B4-BE49-F238E27FC236}">
              <a16:creationId xmlns:a16="http://schemas.microsoft.com/office/drawing/2014/main" id="{678B866D-0BC2-4B89-58B6-5D2491086F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3" y="142880"/>
          <a:ext cx="920753" cy="5858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72"/>
  <sheetViews>
    <sheetView showGridLines="0" tabSelected="1" view="pageBreakPreview" zoomScaleNormal="100" zoomScaleSheetLayoutView="100" workbookViewId="0">
      <selection activeCell="I3" sqref="I3:R4"/>
    </sheetView>
  </sheetViews>
  <sheetFormatPr defaultColWidth="2.625" defaultRowHeight="10.5" customHeight="1"/>
  <cols>
    <col min="1" max="1" width="2.625" style="45" customWidth="1"/>
    <col min="2" max="37" width="2.625" style="45"/>
    <col min="38" max="38" width="2.625" style="45" hidden="1" customWidth="1"/>
    <col min="39" max="16384" width="2.625" style="45"/>
  </cols>
  <sheetData>
    <row r="1" spans="1:38" ht="24" customHeight="1">
      <c r="A1" s="1"/>
      <c r="B1" s="1"/>
      <c r="C1" s="1"/>
      <c r="D1" s="1"/>
      <c r="E1" s="1"/>
      <c r="F1" s="337" t="s">
        <v>23</v>
      </c>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2"/>
      <c r="AL1" s="48"/>
    </row>
    <row r="2" spans="1:38" ht="15" customHeight="1">
      <c r="A2" s="3"/>
      <c r="B2" s="3"/>
      <c r="C2" s="3"/>
      <c r="D2" s="3"/>
      <c r="E2" s="3"/>
      <c r="F2" s="4"/>
      <c r="G2" s="4"/>
      <c r="H2" s="4"/>
      <c r="I2" s="71"/>
      <c r="J2" s="71"/>
      <c r="K2" s="71"/>
      <c r="L2" s="71"/>
      <c r="M2" s="71"/>
      <c r="N2" s="71"/>
      <c r="O2" s="71"/>
      <c r="P2" s="71"/>
      <c r="Q2" s="71"/>
      <c r="R2" s="71"/>
      <c r="S2" s="71"/>
      <c r="T2" s="2"/>
      <c r="U2" s="2"/>
      <c r="V2" s="2"/>
      <c r="W2" s="78"/>
      <c r="X2" s="71"/>
      <c r="Y2" s="71"/>
      <c r="Z2" s="71"/>
      <c r="AA2" s="71"/>
      <c r="AB2" s="71"/>
      <c r="AC2" s="71"/>
      <c r="AD2" s="71"/>
      <c r="AE2" s="71"/>
      <c r="AF2" s="71"/>
      <c r="AG2" s="71"/>
      <c r="AH2" s="71"/>
      <c r="AI2" s="71"/>
      <c r="AJ2" s="2"/>
      <c r="AL2" s="48"/>
    </row>
    <row r="3" spans="1:38" ht="12" customHeight="1">
      <c r="A3" s="3"/>
      <c r="B3" s="3"/>
      <c r="C3" s="3"/>
      <c r="D3" s="3"/>
      <c r="E3" s="3"/>
      <c r="F3" s="361" t="s">
        <v>201</v>
      </c>
      <c r="G3" s="361"/>
      <c r="H3" s="361"/>
      <c r="I3" s="362"/>
      <c r="J3" s="362"/>
      <c r="K3" s="362"/>
      <c r="L3" s="362"/>
      <c r="M3" s="362"/>
      <c r="N3" s="362"/>
      <c r="O3" s="362"/>
      <c r="P3" s="362"/>
      <c r="Q3" s="362"/>
      <c r="R3" s="362"/>
      <c r="S3" s="360" t="s">
        <v>319</v>
      </c>
      <c r="T3" s="360"/>
      <c r="U3" s="360"/>
      <c r="V3" s="360"/>
      <c r="W3" s="364"/>
      <c r="X3" s="364"/>
      <c r="Y3" s="360" t="s">
        <v>39</v>
      </c>
      <c r="Z3" s="360"/>
      <c r="AA3" s="364"/>
      <c r="AB3" s="360" t="s">
        <v>31</v>
      </c>
      <c r="AC3" s="360"/>
      <c r="AD3" s="366" t="s">
        <v>324</v>
      </c>
      <c r="AE3" s="366"/>
      <c r="AF3" s="366"/>
      <c r="AG3" s="364"/>
      <c r="AH3" s="364"/>
      <c r="AI3" s="360" t="s">
        <v>31</v>
      </c>
      <c r="AJ3" s="360"/>
      <c r="AL3" s="48" t="str">
        <f>IF(I3="","",MATCH(I3,{"新宿校 Shinjuku","OLJ校 OLJ","DBC校 DBC","上野校 Ueno","名古屋北校 Nagoya-Kita","京都中央校 Kyoto-Chuo","大阪校 Osaka","神戸校 Kobe","福岡校 Fukuoka","びわこ校 Biwako"},0))</f>
        <v/>
      </c>
    </row>
    <row r="4" spans="1:38" ht="12" customHeight="1">
      <c r="A4" s="3"/>
      <c r="B4" s="3"/>
      <c r="C4" s="3"/>
      <c r="D4" s="3"/>
      <c r="E4" s="3"/>
      <c r="F4" s="361"/>
      <c r="G4" s="361"/>
      <c r="H4" s="361"/>
      <c r="I4" s="363"/>
      <c r="J4" s="363"/>
      <c r="K4" s="363"/>
      <c r="L4" s="363"/>
      <c r="M4" s="363"/>
      <c r="N4" s="363"/>
      <c r="O4" s="363"/>
      <c r="P4" s="363"/>
      <c r="Q4" s="363"/>
      <c r="R4" s="363"/>
      <c r="S4" s="360"/>
      <c r="T4" s="360"/>
      <c r="U4" s="360"/>
      <c r="V4" s="360"/>
      <c r="W4" s="365"/>
      <c r="X4" s="365"/>
      <c r="Y4" s="334"/>
      <c r="Z4" s="334"/>
      <c r="AA4" s="365"/>
      <c r="AB4" s="334"/>
      <c r="AC4" s="334"/>
      <c r="AD4" s="366"/>
      <c r="AE4" s="366"/>
      <c r="AF4" s="366"/>
      <c r="AG4" s="365"/>
      <c r="AH4" s="365"/>
      <c r="AI4" s="334"/>
      <c r="AJ4" s="334"/>
      <c r="AL4" s="48"/>
    </row>
    <row r="5" spans="1:38" ht="6.95" customHeight="1">
      <c r="A5" s="3"/>
      <c r="B5" s="3"/>
      <c r="C5" s="3"/>
      <c r="D5" s="3"/>
      <c r="E5" s="3"/>
      <c r="F5" s="4"/>
      <c r="G5" s="4"/>
      <c r="H5" s="4"/>
      <c r="I5" s="4"/>
      <c r="J5" s="4"/>
      <c r="K5" s="4"/>
      <c r="L5" s="4"/>
      <c r="M5" s="4"/>
      <c r="N5" s="4"/>
      <c r="O5" s="4"/>
      <c r="P5" s="4"/>
      <c r="Q5" s="4"/>
      <c r="R5" s="4"/>
      <c r="S5" s="5"/>
      <c r="T5" s="5"/>
      <c r="U5" s="5"/>
      <c r="V5" s="5"/>
      <c r="W5" s="5"/>
      <c r="X5" s="5"/>
      <c r="Y5" s="5"/>
      <c r="Z5" s="5"/>
      <c r="AA5" s="5"/>
      <c r="AB5" s="2"/>
      <c r="AC5" s="2"/>
      <c r="AD5" s="2"/>
      <c r="AE5" s="5"/>
      <c r="AF5" s="2"/>
      <c r="AG5" s="2"/>
      <c r="AH5" s="2"/>
      <c r="AI5" s="2"/>
      <c r="AJ5" s="2"/>
      <c r="AL5" s="48"/>
    </row>
    <row r="6" spans="1:38" s="46" customFormat="1" ht="14.1" customHeight="1">
      <c r="A6" s="247" t="s">
        <v>24</v>
      </c>
      <c r="B6" s="248"/>
      <c r="C6" s="248"/>
      <c r="D6" s="248"/>
      <c r="E6" s="249"/>
      <c r="F6" s="338" t="s">
        <v>118</v>
      </c>
      <c r="G6" s="338"/>
      <c r="H6" s="338"/>
      <c r="I6" s="338"/>
      <c r="J6" s="338"/>
      <c r="K6" s="338"/>
      <c r="L6" s="338"/>
      <c r="M6" s="338"/>
      <c r="N6" s="338"/>
      <c r="O6" s="339"/>
      <c r="P6" s="340" t="s">
        <v>119</v>
      </c>
      <c r="Q6" s="338"/>
      <c r="R6" s="338"/>
      <c r="S6" s="338"/>
      <c r="T6" s="338"/>
      <c r="U6" s="338"/>
      <c r="V6" s="338"/>
      <c r="W6" s="338"/>
      <c r="X6" s="338"/>
      <c r="Y6" s="338"/>
      <c r="Z6" s="341"/>
      <c r="AA6" s="73" t="s">
        <v>36</v>
      </c>
      <c r="AB6" s="66"/>
      <c r="AC6" s="66"/>
      <c r="AD6" s="6"/>
      <c r="AE6" s="7"/>
      <c r="AF6" s="7"/>
      <c r="AG6" s="7"/>
      <c r="AH6" s="4"/>
      <c r="AI6" s="4"/>
      <c r="AJ6" s="4"/>
      <c r="AL6" s="48"/>
    </row>
    <row r="7" spans="1:38" s="46" customFormat="1" ht="12" customHeight="1">
      <c r="A7" s="373"/>
      <c r="B7" s="374"/>
      <c r="C7" s="374"/>
      <c r="D7" s="374"/>
      <c r="E7" s="375"/>
      <c r="F7" s="342"/>
      <c r="G7" s="343"/>
      <c r="H7" s="343"/>
      <c r="I7" s="343"/>
      <c r="J7" s="343"/>
      <c r="K7" s="343"/>
      <c r="L7" s="343"/>
      <c r="M7" s="343"/>
      <c r="N7" s="343"/>
      <c r="O7" s="344"/>
      <c r="P7" s="347"/>
      <c r="Q7" s="343"/>
      <c r="R7" s="343"/>
      <c r="S7" s="343"/>
      <c r="T7" s="343"/>
      <c r="U7" s="343"/>
      <c r="V7" s="343"/>
      <c r="W7" s="343"/>
      <c r="X7" s="343"/>
      <c r="Y7" s="343"/>
      <c r="Z7" s="348"/>
      <c r="AA7" s="317" t="s">
        <v>19</v>
      </c>
      <c r="AB7" s="318" t="s">
        <v>26</v>
      </c>
      <c r="AC7" s="351"/>
      <c r="AD7" s="6"/>
      <c r="AE7" s="7"/>
      <c r="AF7" s="7"/>
      <c r="AG7" s="7"/>
      <c r="AH7" s="4"/>
      <c r="AI7" s="4"/>
      <c r="AJ7" s="4"/>
      <c r="AL7" s="48">
        <f>IF(P10="",0,1)</f>
        <v>0</v>
      </c>
    </row>
    <row r="8" spans="1:38" s="46" customFormat="1" ht="12" customHeight="1">
      <c r="A8" s="250"/>
      <c r="B8" s="251"/>
      <c r="C8" s="251"/>
      <c r="D8" s="251"/>
      <c r="E8" s="252"/>
      <c r="F8" s="345"/>
      <c r="G8" s="345"/>
      <c r="H8" s="345"/>
      <c r="I8" s="345"/>
      <c r="J8" s="345"/>
      <c r="K8" s="345"/>
      <c r="L8" s="345"/>
      <c r="M8" s="345"/>
      <c r="N8" s="345"/>
      <c r="O8" s="346"/>
      <c r="P8" s="349"/>
      <c r="Q8" s="345"/>
      <c r="R8" s="345"/>
      <c r="S8" s="345"/>
      <c r="T8" s="345"/>
      <c r="U8" s="345"/>
      <c r="V8" s="345"/>
      <c r="W8" s="345"/>
      <c r="X8" s="345"/>
      <c r="Y8" s="345"/>
      <c r="Z8" s="350"/>
      <c r="AA8" s="317"/>
      <c r="AB8" s="318"/>
      <c r="AC8" s="351"/>
      <c r="AD8" s="8"/>
      <c r="AE8" s="7"/>
      <c r="AF8" s="7"/>
      <c r="AG8" s="7"/>
      <c r="AH8" s="4"/>
      <c r="AI8" s="4"/>
      <c r="AJ8" s="4"/>
      <c r="AL8" s="48"/>
    </row>
    <row r="9" spans="1:38" s="46" customFormat="1" ht="14.1" customHeight="1">
      <c r="A9" s="247" t="s">
        <v>25</v>
      </c>
      <c r="B9" s="248"/>
      <c r="C9" s="248"/>
      <c r="D9" s="248"/>
      <c r="E9" s="249"/>
      <c r="F9" s="376" t="s">
        <v>120</v>
      </c>
      <c r="G9" s="377"/>
      <c r="H9" s="377"/>
      <c r="I9" s="377"/>
      <c r="J9" s="377"/>
      <c r="K9" s="377"/>
      <c r="L9" s="377"/>
      <c r="M9" s="377"/>
      <c r="N9" s="377"/>
      <c r="O9" s="378"/>
      <c r="P9" s="379" t="s">
        <v>121</v>
      </c>
      <c r="Q9" s="377"/>
      <c r="R9" s="377"/>
      <c r="S9" s="377"/>
      <c r="T9" s="377"/>
      <c r="U9" s="377"/>
      <c r="V9" s="377"/>
      <c r="W9" s="377"/>
      <c r="X9" s="377"/>
      <c r="Y9" s="377"/>
      <c r="Z9" s="380"/>
      <c r="AA9" s="317" t="s">
        <v>19</v>
      </c>
      <c r="AB9" s="318" t="s">
        <v>29</v>
      </c>
      <c r="AC9" s="351"/>
      <c r="AD9" s="8"/>
      <c r="AE9" s="7"/>
      <c r="AF9" s="7"/>
      <c r="AG9" s="7"/>
      <c r="AH9" s="4"/>
      <c r="AI9" s="4"/>
      <c r="AJ9" s="4"/>
      <c r="AL9" s="48"/>
    </row>
    <row r="10" spans="1:38" s="46" customFormat="1" ht="12" customHeight="1">
      <c r="A10" s="373"/>
      <c r="B10" s="374"/>
      <c r="C10" s="374"/>
      <c r="D10" s="374"/>
      <c r="E10" s="375"/>
      <c r="F10" s="381"/>
      <c r="G10" s="382"/>
      <c r="H10" s="382"/>
      <c r="I10" s="382"/>
      <c r="J10" s="382"/>
      <c r="K10" s="382"/>
      <c r="L10" s="382"/>
      <c r="M10" s="382"/>
      <c r="N10" s="382"/>
      <c r="O10" s="383"/>
      <c r="P10" s="385"/>
      <c r="Q10" s="382"/>
      <c r="R10" s="382"/>
      <c r="S10" s="382"/>
      <c r="T10" s="382"/>
      <c r="U10" s="382"/>
      <c r="V10" s="382"/>
      <c r="W10" s="382"/>
      <c r="X10" s="382"/>
      <c r="Y10" s="382"/>
      <c r="Z10" s="386"/>
      <c r="AA10" s="317"/>
      <c r="AB10" s="318"/>
      <c r="AC10" s="351"/>
      <c r="AD10" s="8"/>
      <c r="AE10" s="7"/>
      <c r="AF10" s="7"/>
      <c r="AG10" s="7"/>
      <c r="AH10" s="4"/>
      <c r="AI10" s="4"/>
      <c r="AJ10" s="4"/>
      <c r="AL10" s="48"/>
    </row>
    <row r="11" spans="1:38" s="46" customFormat="1" ht="12" customHeight="1">
      <c r="A11" s="250"/>
      <c r="B11" s="251"/>
      <c r="C11" s="251"/>
      <c r="D11" s="251"/>
      <c r="E11" s="252"/>
      <c r="F11" s="325"/>
      <c r="G11" s="326"/>
      <c r="H11" s="326"/>
      <c r="I11" s="326"/>
      <c r="J11" s="326"/>
      <c r="K11" s="326"/>
      <c r="L11" s="326"/>
      <c r="M11" s="326"/>
      <c r="N11" s="326"/>
      <c r="O11" s="384"/>
      <c r="P11" s="387"/>
      <c r="Q11" s="326"/>
      <c r="R11" s="326"/>
      <c r="S11" s="326"/>
      <c r="T11" s="326"/>
      <c r="U11" s="326"/>
      <c r="V11" s="326"/>
      <c r="W11" s="326"/>
      <c r="X11" s="326"/>
      <c r="Y11" s="326"/>
      <c r="Z11" s="327"/>
      <c r="AA11" s="321"/>
      <c r="AB11" s="315"/>
      <c r="AC11" s="332"/>
      <c r="AD11" s="8"/>
      <c r="AE11" s="7"/>
      <c r="AF11" s="7"/>
      <c r="AG11" s="7"/>
      <c r="AH11" s="4"/>
      <c r="AI11" s="4"/>
      <c r="AJ11" s="4"/>
      <c r="AL11" s="48"/>
    </row>
    <row r="12" spans="1:38" s="46" customFormat="1" ht="12.95" customHeight="1">
      <c r="A12" s="247" t="s">
        <v>27</v>
      </c>
      <c r="B12" s="248"/>
      <c r="C12" s="248"/>
      <c r="D12" s="248"/>
      <c r="E12" s="249"/>
      <c r="F12" s="244"/>
      <c r="G12" s="244"/>
      <c r="H12" s="244"/>
      <c r="I12" s="244"/>
      <c r="J12" s="244"/>
      <c r="K12" s="244"/>
      <c r="L12" s="244"/>
      <c r="M12" s="244"/>
      <c r="N12" s="244"/>
      <c r="O12" s="244"/>
      <c r="P12" s="247" t="s">
        <v>28</v>
      </c>
      <c r="Q12" s="248"/>
      <c r="R12" s="275"/>
      <c r="S12" s="276"/>
      <c r="T12" s="243"/>
      <c r="U12" s="244"/>
      <c r="V12" s="244"/>
      <c r="W12" s="244"/>
      <c r="X12" s="244"/>
      <c r="Y12" s="244"/>
      <c r="Z12" s="244"/>
      <c r="AA12" s="244"/>
      <c r="AB12" s="244"/>
      <c r="AC12" s="297"/>
      <c r="AD12" s="8"/>
      <c r="AE12" s="7"/>
      <c r="AF12" s="7"/>
      <c r="AG12" s="7"/>
      <c r="AH12" s="4"/>
      <c r="AI12" s="4"/>
      <c r="AJ12" s="4"/>
      <c r="AL12" s="48"/>
    </row>
    <row r="13" spans="1:38" s="46" customFormat="1" ht="12.95" customHeight="1">
      <c r="A13" s="250"/>
      <c r="B13" s="251"/>
      <c r="C13" s="251"/>
      <c r="D13" s="251"/>
      <c r="E13" s="252"/>
      <c r="F13" s="390"/>
      <c r="G13" s="390"/>
      <c r="H13" s="390"/>
      <c r="I13" s="390"/>
      <c r="J13" s="390"/>
      <c r="K13" s="390"/>
      <c r="L13" s="390"/>
      <c r="M13" s="390"/>
      <c r="N13" s="390"/>
      <c r="O13" s="390"/>
      <c r="P13" s="277"/>
      <c r="Q13" s="278"/>
      <c r="R13" s="278"/>
      <c r="S13" s="279"/>
      <c r="T13" s="245"/>
      <c r="U13" s="246"/>
      <c r="V13" s="246"/>
      <c r="W13" s="246"/>
      <c r="X13" s="246"/>
      <c r="Y13" s="246"/>
      <c r="Z13" s="246"/>
      <c r="AA13" s="246"/>
      <c r="AB13" s="246"/>
      <c r="AC13" s="298"/>
      <c r="AD13" s="8"/>
      <c r="AE13" s="7"/>
      <c r="AF13" s="7"/>
      <c r="AG13" s="7"/>
      <c r="AH13" s="4"/>
      <c r="AI13" s="4"/>
      <c r="AJ13" s="4"/>
      <c r="AL13" s="48"/>
    </row>
    <row r="14" spans="1:38" s="46" customFormat="1" ht="12.95" customHeight="1">
      <c r="A14" s="247" t="s">
        <v>35</v>
      </c>
      <c r="B14" s="275"/>
      <c r="C14" s="275"/>
      <c r="D14" s="275"/>
      <c r="E14" s="276"/>
      <c r="F14" s="243"/>
      <c r="G14" s="244"/>
      <c r="H14" s="244"/>
      <c r="I14" s="244"/>
      <c r="J14" s="333" t="s">
        <v>39</v>
      </c>
      <c r="K14" s="391"/>
      <c r="L14" s="244"/>
      <c r="M14" s="244"/>
      <c r="N14" s="333" t="s">
        <v>31</v>
      </c>
      <c r="O14" s="391"/>
      <c r="P14" s="244"/>
      <c r="Q14" s="244"/>
      <c r="R14" s="333" t="s">
        <v>32</v>
      </c>
      <c r="S14" s="393"/>
      <c r="T14" s="247" t="s">
        <v>30</v>
      </c>
      <c r="U14" s="275"/>
      <c r="V14" s="275"/>
      <c r="W14" s="276"/>
      <c r="X14" s="316" t="s">
        <v>19</v>
      </c>
      <c r="Y14" s="328" t="s">
        <v>33</v>
      </c>
      <c r="Z14" s="352"/>
      <c r="AA14" s="319" t="s">
        <v>19</v>
      </c>
      <c r="AB14" s="314" t="s">
        <v>34</v>
      </c>
      <c r="AC14" s="331"/>
      <c r="AD14" s="8"/>
      <c r="AE14" s="7"/>
      <c r="AF14" s="7"/>
      <c r="AG14" s="7"/>
      <c r="AH14" s="4"/>
      <c r="AI14" s="4"/>
      <c r="AJ14" s="4"/>
      <c r="AL14" s="48"/>
    </row>
    <row r="15" spans="1:38" s="46" customFormat="1" ht="12.95" customHeight="1">
      <c r="A15" s="277"/>
      <c r="B15" s="278"/>
      <c r="C15" s="278"/>
      <c r="D15" s="278"/>
      <c r="E15" s="279"/>
      <c r="F15" s="245"/>
      <c r="G15" s="246"/>
      <c r="H15" s="246"/>
      <c r="I15" s="246"/>
      <c r="J15" s="392"/>
      <c r="K15" s="392"/>
      <c r="L15" s="246"/>
      <c r="M15" s="246"/>
      <c r="N15" s="392"/>
      <c r="O15" s="392"/>
      <c r="P15" s="246"/>
      <c r="Q15" s="246"/>
      <c r="R15" s="392"/>
      <c r="S15" s="394"/>
      <c r="T15" s="277"/>
      <c r="U15" s="278"/>
      <c r="V15" s="278"/>
      <c r="W15" s="279"/>
      <c r="X15" s="321"/>
      <c r="Y15" s="353"/>
      <c r="Z15" s="353"/>
      <c r="AA15" s="330"/>
      <c r="AB15" s="315"/>
      <c r="AC15" s="351"/>
      <c r="AD15" s="8"/>
      <c r="AE15" s="7"/>
      <c r="AF15" s="7"/>
      <c r="AG15" s="7"/>
      <c r="AH15" s="4"/>
      <c r="AI15" s="4"/>
      <c r="AJ15" s="4"/>
      <c r="AL15" s="48"/>
    </row>
    <row r="16" spans="1:38" s="46" customFormat="1" ht="12.95" customHeight="1">
      <c r="A16" s="247" t="s">
        <v>64</v>
      </c>
      <c r="B16" s="275"/>
      <c r="C16" s="275"/>
      <c r="D16" s="275"/>
      <c r="E16" s="276"/>
      <c r="F16" s="354"/>
      <c r="G16" s="355"/>
      <c r="H16" s="355"/>
      <c r="I16" s="355"/>
      <c r="J16" s="355"/>
      <c r="K16" s="355"/>
      <c r="L16" s="355"/>
      <c r="M16" s="355"/>
      <c r="N16" s="355"/>
      <c r="O16" s="355"/>
      <c r="P16" s="355"/>
      <c r="Q16" s="355"/>
      <c r="R16" s="355"/>
      <c r="S16" s="355"/>
      <c r="T16" s="355"/>
      <c r="U16" s="355"/>
      <c r="V16" s="355"/>
      <c r="W16" s="355"/>
      <c r="X16" s="355"/>
      <c r="Y16" s="356"/>
      <c r="Z16" s="247" t="s">
        <v>73</v>
      </c>
      <c r="AA16" s="248"/>
      <c r="AB16" s="248"/>
      <c r="AC16" s="249"/>
      <c r="AD16" s="367"/>
      <c r="AE16" s="368"/>
      <c r="AF16" s="368"/>
      <c r="AG16" s="368"/>
      <c r="AH16" s="368"/>
      <c r="AI16" s="368"/>
      <c r="AJ16" s="369"/>
      <c r="AL16" s="48"/>
    </row>
    <row r="17" spans="1:38" s="46" customFormat="1" ht="12.95" customHeight="1">
      <c r="A17" s="277"/>
      <c r="B17" s="278"/>
      <c r="C17" s="278"/>
      <c r="D17" s="278"/>
      <c r="E17" s="279"/>
      <c r="F17" s="357"/>
      <c r="G17" s="358"/>
      <c r="H17" s="358"/>
      <c r="I17" s="358"/>
      <c r="J17" s="358"/>
      <c r="K17" s="358"/>
      <c r="L17" s="358"/>
      <c r="M17" s="358"/>
      <c r="N17" s="358"/>
      <c r="O17" s="358"/>
      <c r="P17" s="358"/>
      <c r="Q17" s="358"/>
      <c r="R17" s="358"/>
      <c r="S17" s="358"/>
      <c r="T17" s="358"/>
      <c r="U17" s="358"/>
      <c r="V17" s="358"/>
      <c r="W17" s="358"/>
      <c r="X17" s="358"/>
      <c r="Y17" s="359"/>
      <c r="Z17" s="250"/>
      <c r="AA17" s="251"/>
      <c r="AB17" s="251"/>
      <c r="AC17" s="252"/>
      <c r="AD17" s="370"/>
      <c r="AE17" s="371"/>
      <c r="AF17" s="371"/>
      <c r="AG17" s="371"/>
      <c r="AH17" s="371"/>
      <c r="AI17" s="371"/>
      <c r="AJ17" s="372"/>
      <c r="AL17" s="48"/>
    </row>
    <row r="18" spans="1:38" s="46" customFormat="1" ht="12.95" customHeight="1">
      <c r="A18" s="247" t="s">
        <v>237</v>
      </c>
      <c r="B18" s="275"/>
      <c r="C18" s="275"/>
      <c r="D18" s="275"/>
      <c r="E18" s="276"/>
      <c r="F18" s="395"/>
      <c r="G18" s="396"/>
      <c r="H18" s="396"/>
      <c r="I18" s="396"/>
      <c r="J18" s="396"/>
      <c r="K18" s="396"/>
      <c r="L18" s="396"/>
      <c r="M18" s="396"/>
      <c r="N18" s="396"/>
      <c r="O18" s="396"/>
      <c r="P18" s="396"/>
      <c r="Q18" s="396"/>
      <c r="R18" s="396"/>
      <c r="S18" s="396"/>
      <c r="T18" s="396"/>
      <c r="U18" s="396"/>
      <c r="V18" s="396"/>
      <c r="W18" s="396"/>
      <c r="X18" s="396"/>
      <c r="Y18" s="397"/>
      <c r="Z18" s="247" t="s">
        <v>74</v>
      </c>
      <c r="AA18" s="248"/>
      <c r="AB18" s="248"/>
      <c r="AC18" s="249"/>
      <c r="AD18" s="367"/>
      <c r="AE18" s="368"/>
      <c r="AF18" s="368"/>
      <c r="AG18" s="368"/>
      <c r="AH18" s="368"/>
      <c r="AI18" s="368"/>
      <c r="AJ18" s="369"/>
      <c r="AL18" s="48"/>
    </row>
    <row r="19" spans="1:38" s="46" customFormat="1" ht="12.95" customHeight="1">
      <c r="A19" s="277"/>
      <c r="B19" s="278"/>
      <c r="C19" s="278"/>
      <c r="D19" s="278"/>
      <c r="E19" s="279"/>
      <c r="F19" s="398"/>
      <c r="G19" s="399"/>
      <c r="H19" s="399"/>
      <c r="I19" s="399"/>
      <c r="J19" s="399"/>
      <c r="K19" s="399"/>
      <c r="L19" s="399"/>
      <c r="M19" s="399"/>
      <c r="N19" s="399"/>
      <c r="O19" s="399"/>
      <c r="P19" s="399"/>
      <c r="Q19" s="399"/>
      <c r="R19" s="399"/>
      <c r="S19" s="399"/>
      <c r="T19" s="399"/>
      <c r="U19" s="399"/>
      <c r="V19" s="399"/>
      <c r="W19" s="399"/>
      <c r="X19" s="399"/>
      <c r="Y19" s="400"/>
      <c r="Z19" s="250"/>
      <c r="AA19" s="251"/>
      <c r="AB19" s="251"/>
      <c r="AC19" s="252"/>
      <c r="AD19" s="370"/>
      <c r="AE19" s="371"/>
      <c r="AF19" s="371"/>
      <c r="AG19" s="371"/>
      <c r="AH19" s="371"/>
      <c r="AI19" s="371"/>
      <c r="AJ19" s="372"/>
      <c r="AL19" s="48"/>
    </row>
    <row r="20" spans="1:38" s="46" customFormat="1" ht="12.95" customHeight="1">
      <c r="A20" s="247" t="s">
        <v>60</v>
      </c>
      <c r="B20" s="248"/>
      <c r="C20" s="248"/>
      <c r="D20" s="248"/>
      <c r="E20" s="249"/>
      <c r="F20" s="388" t="s">
        <v>19</v>
      </c>
      <c r="G20" s="314" t="s">
        <v>46</v>
      </c>
      <c r="H20" s="314"/>
      <c r="I20" s="314"/>
      <c r="J20" s="314"/>
      <c r="K20" s="314"/>
      <c r="L20" s="314"/>
      <c r="M20" s="401" t="s">
        <v>19</v>
      </c>
      <c r="N20" s="314" t="s">
        <v>45</v>
      </c>
      <c r="O20" s="314"/>
      <c r="P20" s="314"/>
      <c r="Q20" s="314"/>
      <c r="R20" s="314"/>
      <c r="S20" s="314"/>
      <c r="T20" s="401" t="s">
        <v>19</v>
      </c>
      <c r="U20" s="314" t="s">
        <v>44</v>
      </c>
      <c r="V20" s="314"/>
      <c r="W20" s="314"/>
      <c r="X20" s="314"/>
      <c r="Y20" s="314"/>
      <c r="Z20" s="314"/>
      <c r="AA20" s="401" t="s">
        <v>19</v>
      </c>
      <c r="AB20" s="314" t="s">
        <v>68</v>
      </c>
      <c r="AC20" s="314"/>
      <c r="AD20" s="314"/>
      <c r="AE20" s="314"/>
      <c r="AF20" s="314"/>
      <c r="AG20" s="314"/>
      <c r="AH20" s="314"/>
      <c r="AI20" s="314"/>
      <c r="AJ20" s="331"/>
      <c r="AL20" s="48">
        <f>IF(COUNTIF(F20:AA20,"■")&lt;&gt;1,0,FIND("■",F20&amp;M20&amp;T20&amp;AA20))</f>
        <v>0</v>
      </c>
    </row>
    <row r="21" spans="1:38" s="46" customFormat="1" ht="12.95" customHeight="1">
      <c r="A21" s="250"/>
      <c r="B21" s="251"/>
      <c r="C21" s="251"/>
      <c r="D21" s="251"/>
      <c r="E21" s="252"/>
      <c r="F21" s="389"/>
      <c r="G21" s="315"/>
      <c r="H21" s="315"/>
      <c r="I21" s="315"/>
      <c r="J21" s="315"/>
      <c r="K21" s="315"/>
      <c r="L21" s="315"/>
      <c r="M21" s="402"/>
      <c r="N21" s="315"/>
      <c r="O21" s="315"/>
      <c r="P21" s="315"/>
      <c r="Q21" s="315"/>
      <c r="R21" s="315"/>
      <c r="S21" s="315"/>
      <c r="T21" s="402"/>
      <c r="U21" s="315"/>
      <c r="V21" s="315"/>
      <c r="W21" s="315"/>
      <c r="X21" s="315"/>
      <c r="Y21" s="315"/>
      <c r="Z21" s="315"/>
      <c r="AA21" s="402"/>
      <c r="AB21" s="315"/>
      <c r="AC21" s="315"/>
      <c r="AD21" s="315"/>
      <c r="AE21" s="315"/>
      <c r="AF21" s="315"/>
      <c r="AG21" s="315"/>
      <c r="AH21" s="315"/>
      <c r="AI21" s="315"/>
      <c r="AJ21" s="332"/>
      <c r="AL21" s="48"/>
    </row>
    <row r="22" spans="1:38" s="46" customFormat="1" ht="12.95" customHeight="1">
      <c r="A22" s="247" t="s">
        <v>205</v>
      </c>
      <c r="B22" s="248"/>
      <c r="C22" s="248"/>
      <c r="D22" s="248"/>
      <c r="E22" s="249"/>
      <c r="F22" s="316" t="s">
        <v>19</v>
      </c>
      <c r="G22" s="328" t="s">
        <v>42</v>
      </c>
      <c r="H22" s="328"/>
      <c r="I22" s="319" t="s">
        <v>19</v>
      </c>
      <c r="J22" s="314" t="s">
        <v>43</v>
      </c>
      <c r="K22" s="331"/>
      <c r="L22" s="247" t="s">
        <v>40</v>
      </c>
      <c r="M22" s="248"/>
      <c r="N22" s="248"/>
      <c r="O22" s="248"/>
      <c r="P22" s="249"/>
      <c r="Q22" s="280"/>
      <c r="R22" s="281"/>
      <c r="S22" s="281"/>
      <c r="T22" s="281"/>
      <c r="U22" s="281"/>
      <c r="V22" s="282"/>
      <c r="W22" s="247" t="s">
        <v>41</v>
      </c>
      <c r="X22" s="248"/>
      <c r="Y22" s="248"/>
      <c r="Z22" s="249"/>
      <c r="AA22" s="243"/>
      <c r="AB22" s="244"/>
      <c r="AC22" s="333" t="s">
        <v>39</v>
      </c>
      <c r="AD22" s="333"/>
      <c r="AE22" s="244"/>
      <c r="AF22" s="333" t="s">
        <v>31</v>
      </c>
      <c r="AG22" s="333"/>
      <c r="AH22" s="244"/>
      <c r="AI22" s="333" t="s">
        <v>32</v>
      </c>
      <c r="AJ22" s="335"/>
      <c r="AL22" s="48">
        <f>IF(COUNTIF(F22:I22,"■")&lt;&gt;1,0,FIND("■",I22&amp;F22))</f>
        <v>0</v>
      </c>
    </row>
    <row r="23" spans="1:38" s="46" customFormat="1" ht="12.95" customHeight="1">
      <c r="A23" s="250"/>
      <c r="B23" s="251"/>
      <c r="C23" s="251"/>
      <c r="D23" s="251"/>
      <c r="E23" s="252"/>
      <c r="F23" s="321"/>
      <c r="G23" s="329"/>
      <c r="H23" s="329"/>
      <c r="I23" s="330"/>
      <c r="J23" s="315"/>
      <c r="K23" s="332"/>
      <c r="L23" s="250"/>
      <c r="M23" s="251"/>
      <c r="N23" s="251"/>
      <c r="O23" s="251"/>
      <c r="P23" s="252"/>
      <c r="Q23" s="283"/>
      <c r="R23" s="284"/>
      <c r="S23" s="284"/>
      <c r="T23" s="284"/>
      <c r="U23" s="284"/>
      <c r="V23" s="285"/>
      <c r="W23" s="250"/>
      <c r="X23" s="251"/>
      <c r="Y23" s="251"/>
      <c r="Z23" s="252"/>
      <c r="AA23" s="245"/>
      <c r="AB23" s="246"/>
      <c r="AC23" s="334"/>
      <c r="AD23" s="334"/>
      <c r="AE23" s="246"/>
      <c r="AF23" s="334"/>
      <c r="AG23" s="334"/>
      <c r="AH23" s="246"/>
      <c r="AI23" s="334"/>
      <c r="AJ23" s="336"/>
      <c r="AL23" s="48">
        <f>IF(AL22=2,IF(COUNTA(Q22,AA22,AE22,AH22)&lt;&gt;0,0,1),IF(AH22="",0,1))</f>
        <v>0</v>
      </c>
    </row>
    <row r="24" spans="1:38" s="46" customFormat="1" ht="12.95" customHeight="1">
      <c r="A24" s="247" t="s">
        <v>203</v>
      </c>
      <c r="B24" s="248"/>
      <c r="C24" s="248"/>
      <c r="D24" s="248"/>
      <c r="E24" s="249"/>
      <c r="F24" s="316" t="s">
        <v>19</v>
      </c>
      <c r="G24" s="328" t="s">
        <v>42</v>
      </c>
      <c r="H24" s="328"/>
      <c r="I24" s="319" t="s">
        <v>19</v>
      </c>
      <c r="J24" s="314" t="s">
        <v>43</v>
      </c>
      <c r="K24" s="331"/>
      <c r="L24" s="247" t="s">
        <v>65</v>
      </c>
      <c r="M24" s="248"/>
      <c r="N24" s="248"/>
      <c r="O24" s="248"/>
      <c r="P24" s="249"/>
      <c r="Q24" s="316" t="s">
        <v>19</v>
      </c>
      <c r="R24" s="328" t="s">
        <v>42</v>
      </c>
      <c r="S24" s="328"/>
      <c r="T24" s="319" t="s">
        <v>19</v>
      </c>
      <c r="U24" s="314" t="s">
        <v>43</v>
      </c>
      <c r="V24" s="331"/>
      <c r="W24" s="403" t="s">
        <v>204</v>
      </c>
      <c r="X24" s="309"/>
      <c r="Y24" s="309"/>
      <c r="Z24" s="310"/>
      <c r="AA24" s="280"/>
      <c r="AB24" s="281"/>
      <c r="AC24" s="281"/>
      <c r="AD24" s="281"/>
      <c r="AE24" s="281"/>
      <c r="AF24" s="281"/>
      <c r="AG24" s="281"/>
      <c r="AH24" s="281"/>
      <c r="AI24" s="281"/>
      <c r="AJ24" s="282"/>
      <c r="AL24" s="48">
        <f>IF(COUNTIF(F24:I24,"■")&lt;&gt;1,0,FIND("■",I24&amp;F24))</f>
        <v>0</v>
      </c>
    </row>
    <row r="25" spans="1:38" s="46" customFormat="1" ht="12.95" customHeight="1">
      <c r="A25" s="250"/>
      <c r="B25" s="251"/>
      <c r="C25" s="251"/>
      <c r="D25" s="251"/>
      <c r="E25" s="252"/>
      <c r="F25" s="321"/>
      <c r="G25" s="329"/>
      <c r="H25" s="329"/>
      <c r="I25" s="330"/>
      <c r="J25" s="315"/>
      <c r="K25" s="332"/>
      <c r="L25" s="250"/>
      <c r="M25" s="251"/>
      <c r="N25" s="251"/>
      <c r="O25" s="251"/>
      <c r="P25" s="252"/>
      <c r="Q25" s="321"/>
      <c r="R25" s="329"/>
      <c r="S25" s="329"/>
      <c r="T25" s="330"/>
      <c r="U25" s="315"/>
      <c r="V25" s="332"/>
      <c r="W25" s="311"/>
      <c r="X25" s="312"/>
      <c r="Y25" s="312"/>
      <c r="Z25" s="313"/>
      <c r="AA25" s="283"/>
      <c r="AB25" s="284"/>
      <c r="AC25" s="284"/>
      <c r="AD25" s="284"/>
      <c r="AE25" s="284"/>
      <c r="AF25" s="284"/>
      <c r="AG25" s="284"/>
      <c r="AH25" s="284"/>
      <c r="AI25" s="284"/>
      <c r="AJ25" s="285"/>
      <c r="AL25" s="48"/>
    </row>
    <row r="26" spans="1:38" s="46" customFormat="1" ht="12.95" customHeight="1">
      <c r="A26" s="247" t="s">
        <v>325</v>
      </c>
      <c r="B26" s="248"/>
      <c r="C26" s="248"/>
      <c r="D26" s="248"/>
      <c r="E26" s="249"/>
      <c r="F26" s="316" t="s">
        <v>19</v>
      </c>
      <c r="G26" s="328" t="s">
        <v>42</v>
      </c>
      <c r="H26" s="328"/>
      <c r="I26" s="319" t="s">
        <v>19</v>
      </c>
      <c r="J26" s="314" t="s">
        <v>43</v>
      </c>
      <c r="K26" s="331"/>
      <c r="L26" s="247" t="s">
        <v>230</v>
      </c>
      <c r="M26" s="248"/>
      <c r="N26" s="248"/>
      <c r="O26" s="248"/>
      <c r="P26" s="249"/>
      <c r="Q26" s="243"/>
      <c r="R26" s="244"/>
      <c r="S26" s="244"/>
      <c r="T26" s="244"/>
      <c r="U26" s="244"/>
      <c r="V26" s="297"/>
      <c r="W26" s="403" t="s">
        <v>231</v>
      </c>
      <c r="X26" s="309"/>
      <c r="Y26" s="309"/>
      <c r="Z26" s="310"/>
      <c r="AA26" s="280"/>
      <c r="AB26" s="281"/>
      <c r="AC26" s="281"/>
      <c r="AD26" s="281"/>
      <c r="AE26" s="281"/>
      <c r="AF26" s="281"/>
      <c r="AG26" s="281"/>
      <c r="AH26" s="281"/>
      <c r="AI26" s="281"/>
      <c r="AJ26" s="282"/>
      <c r="AL26" s="48">
        <f>IF(COUNTIF(F26:I26,"■")&lt;&gt;1,0,FIND("■",I26&amp;F26))</f>
        <v>0</v>
      </c>
    </row>
    <row r="27" spans="1:38" s="46" customFormat="1" ht="12.95" customHeight="1">
      <c r="A27" s="250"/>
      <c r="B27" s="251"/>
      <c r="C27" s="251"/>
      <c r="D27" s="251"/>
      <c r="E27" s="252"/>
      <c r="F27" s="321"/>
      <c r="G27" s="329"/>
      <c r="H27" s="329"/>
      <c r="I27" s="330"/>
      <c r="J27" s="315"/>
      <c r="K27" s="332"/>
      <c r="L27" s="250"/>
      <c r="M27" s="251"/>
      <c r="N27" s="251"/>
      <c r="O27" s="251"/>
      <c r="P27" s="252"/>
      <c r="Q27" s="245"/>
      <c r="R27" s="246"/>
      <c r="S27" s="246"/>
      <c r="T27" s="246"/>
      <c r="U27" s="246"/>
      <c r="V27" s="298"/>
      <c r="W27" s="311"/>
      <c r="X27" s="312"/>
      <c r="Y27" s="312"/>
      <c r="Z27" s="313"/>
      <c r="AA27" s="283"/>
      <c r="AB27" s="284"/>
      <c r="AC27" s="284"/>
      <c r="AD27" s="284"/>
      <c r="AE27" s="284"/>
      <c r="AF27" s="284"/>
      <c r="AG27" s="284"/>
      <c r="AH27" s="284"/>
      <c r="AI27" s="284"/>
      <c r="AJ27" s="285"/>
      <c r="AL27" s="48">
        <f>IF(AL26=2,IF(COUNTA(Q26,AA26)&lt;&gt;0,0,1),IF(AA26="",0,1))</f>
        <v>0</v>
      </c>
    </row>
    <row r="28" spans="1:38" s="46" customFormat="1" ht="12.95" customHeight="1">
      <c r="A28" s="247" t="s">
        <v>238</v>
      </c>
      <c r="B28" s="248"/>
      <c r="C28" s="248"/>
      <c r="D28" s="248"/>
      <c r="E28" s="248"/>
      <c r="F28" s="248"/>
      <c r="G28" s="248"/>
      <c r="H28" s="248"/>
      <c r="I28" s="248"/>
      <c r="J28" s="248"/>
      <c r="K28" s="248"/>
      <c r="L28" s="248"/>
      <c r="M28" s="248"/>
      <c r="N28" s="248"/>
      <c r="O28" s="248"/>
      <c r="P28" s="249"/>
      <c r="Q28" s="316" t="s">
        <v>19</v>
      </c>
      <c r="R28" s="328" t="s">
        <v>42</v>
      </c>
      <c r="S28" s="328"/>
      <c r="T28" s="319" t="s">
        <v>19</v>
      </c>
      <c r="U28" s="314" t="s">
        <v>43</v>
      </c>
      <c r="V28" s="331"/>
      <c r="W28" s="247" t="s">
        <v>233</v>
      </c>
      <c r="X28" s="309"/>
      <c r="Y28" s="309"/>
      <c r="Z28" s="310"/>
      <c r="AA28" s="280"/>
      <c r="AB28" s="281"/>
      <c r="AC28" s="281"/>
      <c r="AD28" s="281"/>
      <c r="AE28" s="281"/>
      <c r="AF28" s="281"/>
      <c r="AG28" s="281"/>
      <c r="AH28" s="281"/>
      <c r="AI28" s="281"/>
      <c r="AJ28" s="282"/>
      <c r="AL28" s="48">
        <f>IF(COUNTIF(Q28:T28,"■")&lt;&gt;1,0,FIND("■",T28&amp;Q28))</f>
        <v>0</v>
      </c>
    </row>
    <row r="29" spans="1:38" s="46" customFormat="1" ht="12.95" customHeight="1">
      <c r="A29" s="250"/>
      <c r="B29" s="251"/>
      <c r="C29" s="251"/>
      <c r="D29" s="251"/>
      <c r="E29" s="251"/>
      <c r="F29" s="251"/>
      <c r="G29" s="251"/>
      <c r="H29" s="251"/>
      <c r="I29" s="251"/>
      <c r="J29" s="251"/>
      <c r="K29" s="251"/>
      <c r="L29" s="251"/>
      <c r="M29" s="251"/>
      <c r="N29" s="251"/>
      <c r="O29" s="251"/>
      <c r="P29" s="252"/>
      <c r="Q29" s="321"/>
      <c r="R29" s="329"/>
      <c r="S29" s="329"/>
      <c r="T29" s="330"/>
      <c r="U29" s="315"/>
      <c r="V29" s="332"/>
      <c r="W29" s="311"/>
      <c r="X29" s="312"/>
      <c r="Y29" s="312"/>
      <c r="Z29" s="313"/>
      <c r="AA29" s="283"/>
      <c r="AB29" s="284"/>
      <c r="AC29" s="284"/>
      <c r="AD29" s="284"/>
      <c r="AE29" s="284"/>
      <c r="AF29" s="284"/>
      <c r="AG29" s="284"/>
      <c r="AH29" s="284"/>
      <c r="AI29" s="284"/>
      <c r="AJ29" s="285"/>
      <c r="AL29" s="48">
        <f>IF(AL28=2,IF(AA28&lt;&gt;"",0,1),IF(AA28="",0,1))</f>
        <v>0</v>
      </c>
    </row>
    <row r="30" spans="1:38" s="46" customFormat="1" ht="5.0999999999999996" customHeight="1">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L30" s="48"/>
    </row>
    <row r="31" spans="1:38" s="48" customFormat="1" ht="15" customHeight="1">
      <c r="A31" s="9" t="s">
        <v>326</v>
      </c>
      <c r="B31" s="10"/>
      <c r="C31" s="10"/>
      <c r="D31" s="10"/>
      <c r="E31" s="10"/>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11"/>
      <c r="AJ31" s="11"/>
    </row>
    <row r="32" spans="1:38" s="46" customFormat="1" ht="12" customHeight="1">
      <c r="A32" s="237" t="s">
        <v>57</v>
      </c>
      <c r="B32" s="238"/>
      <c r="C32" s="238"/>
      <c r="D32" s="238"/>
      <c r="E32" s="239"/>
      <c r="F32" s="322"/>
      <c r="G32" s="323"/>
      <c r="H32" s="323"/>
      <c r="I32" s="323"/>
      <c r="J32" s="323"/>
      <c r="K32" s="323"/>
      <c r="L32" s="323"/>
      <c r="M32" s="323"/>
      <c r="N32" s="323"/>
      <c r="O32" s="323"/>
      <c r="P32" s="323"/>
      <c r="Q32" s="323"/>
      <c r="R32" s="323"/>
      <c r="S32" s="323"/>
      <c r="T32" s="323"/>
      <c r="U32" s="323"/>
      <c r="V32" s="324"/>
      <c r="W32" s="247" t="s">
        <v>213</v>
      </c>
      <c r="X32" s="248"/>
      <c r="Y32" s="248"/>
      <c r="Z32" s="248"/>
      <c r="AA32" s="248"/>
      <c r="AB32" s="248"/>
      <c r="AC32" s="249"/>
      <c r="AD32" s="244"/>
      <c r="AE32" s="244"/>
      <c r="AF32" s="333" t="s">
        <v>39</v>
      </c>
      <c r="AG32" s="333"/>
      <c r="AH32" s="244"/>
      <c r="AI32" s="333" t="s">
        <v>31</v>
      </c>
      <c r="AJ32" s="335"/>
      <c r="AL32" s="48"/>
    </row>
    <row r="33" spans="1:42" s="46" customFormat="1" ht="12" customHeight="1">
      <c r="A33" s="240"/>
      <c r="B33" s="241"/>
      <c r="C33" s="241"/>
      <c r="D33" s="241"/>
      <c r="E33" s="242"/>
      <c r="F33" s="325"/>
      <c r="G33" s="326"/>
      <c r="H33" s="326"/>
      <c r="I33" s="326"/>
      <c r="J33" s="326"/>
      <c r="K33" s="326"/>
      <c r="L33" s="326"/>
      <c r="M33" s="326"/>
      <c r="N33" s="326"/>
      <c r="O33" s="326"/>
      <c r="P33" s="326"/>
      <c r="Q33" s="326"/>
      <c r="R33" s="326"/>
      <c r="S33" s="326"/>
      <c r="T33" s="326"/>
      <c r="U33" s="326"/>
      <c r="V33" s="327"/>
      <c r="W33" s="250"/>
      <c r="X33" s="251"/>
      <c r="Y33" s="251"/>
      <c r="Z33" s="251"/>
      <c r="AA33" s="251"/>
      <c r="AB33" s="251"/>
      <c r="AC33" s="252"/>
      <c r="AD33" s="246"/>
      <c r="AE33" s="246"/>
      <c r="AF33" s="334"/>
      <c r="AG33" s="334"/>
      <c r="AH33" s="246"/>
      <c r="AI33" s="334"/>
      <c r="AJ33" s="336"/>
      <c r="AL33" s="48"/>
    </row>
    <row r="34" spans="1:42" s="46" customFormat="1" ht="12" customHeight="1">
      <c r="A34" s="288" t="s">
        <v>239</v>
      </c>
      <c r="B34" s="289"/>
      <c r="C34" s="289"/>
      <c r="D34" s="289"/>
      <c r="E34" s="290"/>
      <c r="F34" s="316" t="s">
        <v>19</v>
      </c>
      <c r="G34" s="314" t="s">
        <v>49</v>
      </c>
      <c r="H34" s="314"/>
      <c r="I34" s="314"/>
      <c r="J34" s="314"/>
      <c r="K34" s="314"/>
      <c r="L34" s="319" t="s">
        <v>19</v>
      </c>
      <c r="M34" s="314" t="s">
        <v>50</v>
      </c>
      <c r="N34" s="314"/>
      <c r="O34" s="314"/>
      <c r="P34" s="314"/>
      <c r="Q34" s="314"/>
      <c r="R34" s="319" t="s">
        <v>19</v>
      </c>
      <c r="S34" s="314" t="s">
        <v>51</v>
      </c>
      <c r="T34" s="314"/>
      <c r="U34" s="314"/>
      <c r="V34" s="314"/>
      <c r="W34" s="314"/>
      <c r="X34" s="319" t="s">
        <v>19</v>
      </c>
      <c r="Y34" s="314" t="s">
        <v>52</v>
      </c>
      <c r="Z34" s="314"/>
      <c r="AA34" s="314"/>
      <c r="AB34" s="314"/>
      <c r="AC34" s="314"/>
      <c r="AD34" s="319" t="s">
        <v>19</v>
      </c>
      <c r="AE34" s="314" t="s">
        <v>53</v>
      </c>
      <c r="AF34" s="314"/>
      <c r="AG34" s="314"/>
      <c r="AH34" s="314"/>
      <c r="AI34" s="314"/>
      <c r="AJ34" s="331"/>
      <c r="AL34" s="48">
        <f>IF(COUNTIF(F34:AD35,"■")+COUNTIF(F36:R36,"■")&lt;&gt;1,0,FIND("■",F34&amp;L34&amp;R34&amp;X34&amp;AD34&amp;F36&amp;L36&amp;R36))</f>
        <v>0</v>
      </c>
    </row>
    <row r="35" spans="1:42" s="46" customFormat="1" ht="12" customHeight="1">
      <c r="A35" s="288"/>
      <c r="B35" s="289"/>
      <c r="C35" s="289"/>
      <c r="D35" s="289"/>
      <c r="E35" s="290"/>
      <c r="F35" s="317"/>
      <c r="G35" s="318"/>
      <c r="H35" s="318"/>
      <c r="I35" s="318"/>
      <c r="J35" s="318"/>
      <c r="K35" s="318"/>
      <c r="L35" s="320"/>
      <c r="M35" s="318"/>
      <c r="N35" s="318"/>
      <c r="O35" s="318"/>
      <c r="P35" s="318"/>
      <c r="Q35" s="318"/>
      <c r="R35" s="320"/>
      <c r="S35" s="318"/>
      <c r="T35" s="318"/>
      <c r="U35" s="318"/>
      <c r="V35" s="318"/>
      <c r="W35" s="318"/>
      <c r="X35" s="320"/>
      <c r="Y35" s="318"/>
      <c r="Z35" s="318"/>
      <c r="AA35" s="318"/>
      <c r="AB35" s="318"/>
      <c r="AC35" s="318"/>
      <c r="AD35" s="320"/>
      <c r="AE35" s="318"/>
      <c r="AF35" s="318"/>
      <c r="AG35" s="318"/>
      <c r="AH35" s="318"/>
      <c r="AI35" s="318"/>
      <c r="AJ35" s="351"/>
      <c r="AL35" s="48"/>
    </row>
    <row r="36" spans="1:42" s="46" customFormat="1" ht="12" customHeight="1">
      <c r="A36" s="288"/>
      <c r="B36" s="289"/>
      <c r="C36" s="289"/>
      <c r="D36" s="289"/>
      <c r="E36" s="290"/>
      <c r="F36" s="317" t="s">
        <v>19</v>
      </c>
      <c r="G36" s="318" t="s">
        <v>54</v>
      </c>
      <c r="H36" s="318"/>
      <c r="I36" s="318"/>
      <c r="J36" s="318"/>
      <c r="K36" s="318"/>
      <c r="L36" s="320" t="s">
        <v>19</v>
      </c>
      <c r="M36" s="318" t="s">
        <v>55</v>
      </c>
      <c r="N36" s="318"/>
      <c r="O36" s="318"/>
      <c r="P36" s="318"/>
      <c r="Q36" s="318"/>
      <c r="R36" s="320" t="s">
        <v>19</v>
      </c>
      <c r="S36" s="318" t="s">
        <v>69</v>
      </c>
      <c r="T36" s="318"/>
      <c r="U36" s="318"/>
      <c r="V36" s="404" t="s">
        <v>66</v>
      </c>
      <c r="W36" s="408" t="s">
        <v>67</v>
      </c>
      <c r="X36" s="408"/>
      <c r="Y36" s="408"/>
      <c r="Z36" s="408"/>
      <c r="AA36" s="406" t="s">
        <v>56</v>
      </c>
      <c r="AB36" s="412"/>
      <c r="AC36" s="412"/>
      <c r="AD36" s="412"/>
      <c r="AE36" s="412"/>
      <c r="AF36" s="412"/>
      <c r="AG36" s="412"/>
      <c r="AH36" s="412"/>
      <c r="AI36" s="412"/>
      <c r="AJ36" s="410" t="s">
        <v>10</v>
      </c>
      <c r="AL36" s="48">
        <f>IF(AL34&lt;&gt;0,IF(AL34=8,IF(AB36&lt;&gt;"",1,0),IF(AB36&lt;&gt;"",0,1)),0)</f>
        <v>0</v>
      </c>
    </row>
    <row r="37" spans="1:42" s="46" customFormat="1" ht="12" customHeight="1">
      <c r="A37" s="291"/>
      <c r="B37" s="292"/>
      <c r="C37" s="292"/>
      <c r="D37" s="292"/>
      <c r="E37" s="293"/>
      <c r="F37" s="321"/>
      <c r="G37" s="315"/>
      <c r="H37" s="315"/>
      <c r="I37" s="315"/>
      <c r="J37" s="315"/>
      <c r="K37" s="315"/>
      <c r="L37" s="330"/>
      <c r="M37" s="315"/>
      <c r="N37" s="315"/>
      <c r="O37" s="315"/>
      <c r="P37" s="315"/>
      <c r="Q37" s="315"/>
      <c r="R37" s="330"/>
      <c r="S37" s="315"/>
      <c r="T37" s="315"/>
      <c r="U37" s="315"/>
      <c r="V37" s="405"/>
      <c r="W37" s="409"/>
      <c r="X37" s="409"/>
      <c r="Y37" s="409"/>
      <c r="Z37" s="409"/>
      <c r="AA37" s="407"/>
      <c r="AB37" s="284"/>
      <c r="AC37" s="284"/>
      <c r="AD37" s="284"/>
      <c r="AE37" s="284"/>
      <c r="AF37" s="284"/>
      <c r="AG37" s="284"/>
      <c r="AH37" s="284"/>
      <c r="AI37" s="284"/>
      <c r="AJ37" s="411"/>
      <c r="AL37" s="48"/>
    </row>
    <row r="38" spans="1:42" s="48" customFormat="1" ht="14.1" customHeight="1">
      <c r="A38" s="9" t="s">
        <v>327</v>
      </c>
      <c r="B38" s="10"/>
      <c r="C38" s="10"/>
      <c r="D38" s="10"/>
      <c r="E38" s="10"/>
      <c r="F38" s="11"/>
      <c r="G38" s="11"/>
      <c r="H38" s="11"/>
      <c r="I38" s="11"/>
      <c r="J38" s="11"/>
      <c r="K38" s="11"/>
      <c r="L38" s="11"/>
      <c r="M38" s="11"/>
      <c r="N38" s="11"/>
      <c r="O38" s="11"/>
      <c r="P38" s="11"/>
      <c r="Q38" s="11"/>
      <c r="R38" s="11"/>
      <c r="S38" s="11"/>
      <c r="T38" s="80" t="s">
        <v>56</v>
      </c>
      <c r="U38" s="86" t="s">
        <v>19</v>
      </c>
      <c r="V38" s="236" t="s">
        <v>207</v>
      </c>
      <c r="W38" s="236"/>
      <c r="X38" s="17"/>
      <c r="Y38" s="86" t="s">
        <v>19</v>
      </c>
      <c r="Z38" s="236" t="s">
        <v>209</v>
      </c>
      <c r="AA38" s="236"/>
      <c r="AB38" s="80" t="s">
        <v>105</v>
      </c>
      <c r="AC38" s="11"/>
      <c r="AD38" s="11"/>
      <c r="AE38" s="11"/>
      <c r="AF38" s="11"/>
      <c r="AG38" s="11"/>
      <c r="AH38" s="12"/>
      <c r="AI38" s="11"/>
      <c r="AJ38" s="11"/>
      <c r="AL38" s="48">
        <f>IF(COUNTIF(U38:Y38,"■")&lt;&gt;1,0,FIND("■",Y38&amp;U38))</f>
        <v>0</v>
      </c>
    </row>
    <row r="39" spans="1:42" s="46" customFormat="1" ht="12.95" customHeight="1">
      <c r="A39" s="237" t="s">
        <v>57</v>
      </c>
      <c r="B39" s="238"/>
      <c r="C39" s="238"/>
      <c r="D39" s="238"/>
      <c r="E39" s="239"/>
      <c r="F39" s="322"/>
      <c r="G39" s="323"/>
      <c r="H39" s="323"/>
      <c r="I39" s="323"/>
      <c r="J39" s="323"/>
      <c r="K39" s="323"/>
      <c r="L39" s="323"/>
      <c r="M39" s="323"/>
      <c r="N39" s="323"/>
      <c r="O39" s="323"/>
      <c r="P39" s="323"/>
      <c r="Q39" s="323"/>
      <c r="R39" s="323"/>
      <c r="S39" s="323"/>
      <c r="T39" s="323"/>
      <c r="U39" s="323"/>
      <c r="V39" s="324"/>
      <c r="W39" s="247" t="s">
        <v>215</v>
      </c>
      <c r="X39" s="248"/>
      <c r="Y39" s="248"/>
      <c r="Z39" s="248"/>
      <c r="AA39" s="248"/>
      <c r="AB39" s="248"/>
      <c r="AC39" s="249"/>
      <c r="AD39" s="244"/>
      <c r="AE39" s="244"/>
      <c r="AF39" s="333" t="s">
        <v>39</v>
      </c>
      <c r="AG39" s="333"/>
      <c r="AH39" s="244"/>
      <c r="AI39" s="333" t="s">
        <v>31</v>
      </c>
      <c r="AJ39" s="335"/>
      <c r="AL39" s="48">
        <f>IF(AL38=2,IF(COUNTA(F39,AD39,AH39)&lt;&gt;0,0,1),IF(COUNTA(F39,AD39,AH39)&lt;&gt;3,0,1))</f>
        <v>0</v>
      </c>
      <c r="AO39" s="85"/>
      <c r="AP39" s="85"/>
    </row>
    <row r="40" spans="1:42" s="46" customFormat="1" ht="12.95" customHeight="1">
      <c r="A40" s="240"/>
      <c r="B40" s="241"/>
      <c r="C40" s="241"/>
      <c r="D40" s="241"/>
      <c r="E40" s="242"/>
      <c r="F40" s="325"/>
      <c r="G40" s="326"/>
      <c r="H40" s="326"/>
      <c r="I40" s="326"/>
      <c r="J40" s="326"/>
      <c r="K40" s="326"/>
      <c r="L40" s="326"/>
      <c r="M40" s="326"/>
      <c r="N40" s="326"/>
      <c r="O40" s="326"/>
      <c r="P40" s="326"/>
      <c r="Q40" s="326"/>
      <c r="R40" s="326"/>
      <c r="S40" s="326"/>
      <c r="T40" s="326"/>
      <c r="U40" s="326"/>
      <c r="V40" s="327"/>
      <c r="W40" s="250"/>
      <c r="X40" s="251"/>
      <c r="Y40" s="251"/>
      <c r="Z40" s="251"/>
      <c r="AA40" s="251"/>
      <c r="AB40" s="251"/>
      <c r="AC40" s="252"/>
      <c r="AD40" s="246"/>
      <c r="AE40" s="246"/>
      <c r="AF40" s="334"/>
      <c r="AG40" s="334"/>
      <c r="AH40" s="246"/>
      <c r="AI40" s="334"/>
      <c r="AJ40" s="336"/>
      <c r="AL40" s="48"/>
    </row>
    <row r="41" spans="1:42" s="46" customFormat="1" ht="14.1" customHeight="1">
      <c r="A41" s="237" t="s">
        <v>214</v>
      </c>
      <c r="B41" s="286"/>
      <c r="C41" s="286"/>
      <c r="D41" s="286"/>
      <c r="E41" s="287"/>
      <c r="F41" s="316" t="s">
        <v>19</v>
      </c>
      <c r="G41" s="314" t="s">
        <v>47</v>
      </c>
      <c r="H41" s="314"/>
      <c r="I41" s="314"/>
      <c r="J41" s="314"/>
      <c r="K41" s="314"/>
      <c r="L41" s="314"/>
      <c r="M41" s="319" t="s">
        <v>19</v>
      </c>
      <c r="N41" s="314" t="s">
        <v>48</v>
      </c>
      <c r="O41" s="314"/>
      <c r="P41" s="314"/>
      <c r="Q41" s="314"/>
      <c r="R41" s="314"/>
      <c r="S41" s="314"/>
      <c r="T41" s="319" t="s">
        <v>19</v>
      </c>
      <c r="U41" s="314" t="s">
        <v>70</v>
      </c>
      <c r="V41" s="314"/>
      <c r="W41" s="314"/>
      <c r="X41" s="314"/>
      <c r="Y41" s="314"/>
      <c r="Z41" s="314"/>
      <c r="AA41" s="66"/>
      <c r="AB41" s="66"/>
      <c r="AC41" s="66"/>
      <c r="AD41" s="66"/>
      <c r="AE41" s="66"/>
      <c r="AF41" s="66"/>
      <c r="AG41" s="66"/>
      <c r="AH41" s="66"/>
      <c r="AI41" s="66"/>
      <c r="AJ41" s="68"/>
      <c r="AL41" s="48">
        <f>IF(AL38=2,IF(COUNTIF(F41:T41,"■")&lt;&gt;0,0,9),IF(COUNTIF(F41:T41,"■")&lt;&gt;1,0,FIND("■",F41&amp;M41&amp;T41)))</f>
        <v>0</v>
      </c>
    </row>
    <row r="42" spans="1:42" s="46" customFormat="1" ht="14.1" customHeight="1">
      <c r="A42" s="288"/>
      <c r="B42" s="289"/>
      <c r="C42" s="289"/>
      <c r="D42" s="289"/>
      <c r="E42" s="290"/>
      <c r="F42" s="321"/>
      <c r="G42" s="315"/>
      <c r="H42" s="315"/>
      <c r="I42" s="315"/>
      <c r="J42" s="315"/>
      <c r="K42" s="315"/>
      <c r="L42" s="315"/>
      <c r="M42" s="330"/>
      <c r="N42" s="315"/>
      <c r="O42" s="315"/>
      <c r="P42" s="315"/>
      <c r="Q42" s="315"/>
      <c r="R42" s="315"/>
      <c r="S42" s="315"/>
      <c r="T42" s="330"/>
      <c r="U42" s="315"/>
      <c r="V42" s="315"/>
      <c r="W42" s="315"/>
      <c r="X42" s="315"/>
      <c r="Y42" s="315"/>
      <c r="Z42" s="315"/>
      <c r="AA42" s="67"/>
      <c r="AB42" s="67"/>
      <c r="AC42" s="67"/>
      <c r="AD42" s="67"/>
      <c r="AE42" s="67"/>
      <c r="AF42" s="67"/>
      <c r="AG42" s="67"/>
      <c r="AH42" s="67"/>
      <c r="AI42" s="67"/>
      <c r="AJ42" s="70"/>
      <c r="AL42" s="48"/>
    </row>
    <row r="43" spans="1:42" s="46" customFormat="1" ht="12" customHeight="1">
      <c r="A43" s="288"/>
      <c r="B43" s="289"/>
      <c r="C43" s="289"/>
      <c r="D43" s="289"/>
      <c r="E43" s="290"/>
      <c r="F43" s="316" t="s">
        <v>19</v>
      </c>
      <c r="G43" s="314" t="s">
        <v>49</v>
      </c>
      <c r="H43" s="314"/>
      <c r="I43" s="314"/>
      <c r="J43" s="314"/>
      <c r="K43" s="314"/>
      <c r="L43" s="319" t="s">
        <v>19</v>
      </c>
      <c r="M43" s="314" t="s">
        <v>50</v>
      </c>
      <c r="N43" s="314"/>
      <c r="O43" s="314"/>
      <c r="P43" s="314"/>
      <c r="Q43" s="314"/>
      <c r="R43" s="319" t="s">
        <v>19</v>
      </c>
      <c r="S43" s="314" t="s">
        <v>51</v>
      </c>
      <c r="T43" s="314"/>
      <c r="U43" s="314"/>
      <c r="V43" s="314"/>
      <c r="W43" s="314"/>
      <c r="X43" s="319" t="s">
        <v>19</v>
      </c>
      <c r="Y43" s="314" t="s">
        <v>52</v>
      </c>
      <c r="Z43" s="314"/>
      <c r="AA43" s="314"/>
      <c r="AB43" s="314"/>
      <c r="AC43" s="314"/>
      <c r="AD43" s="319" t="s">
        <v>19</v>
      </c>
      <c r="AE43" s="314" t="s">
        <v>53</v>
      </c>
      <c r="AF43" s="314"/>
      <c r="AG43" s="314"/>
      <c r="AH43" s="314"/>
      <c r="AI43" s="314"/>
      <c r="AJ43" s="331"/>
      <c r="AL43" s="48">
        <f>IF(AL38=2,IF(COUNTIF(F43:AD44,"■")+COUNTIF(F45:L46,"■")&lt;&gt;0,0,9),IF(COUNTIF(F43:AD44,"■")+COUNTIF(F45:L46,"■")&lt;&gt;1,0,FIND("■",F43&amp;L43&amp;R43&amp;X43&amp;AD43&amp;F45&amp;L45)))</f>
        <v>0</v>
      </c>
    </row>
    <row r="44" spans="1:42" s="46" customFormat="1" ht="12" customHeight="1">
      <c r="A44" s="288"/>
      <c r="B44" s="289"/>
      <c r="C44" s="289"/>
      <c r="D44" s="289"/>
      <c r="E44" s="290"/>
      <c r="F44" s="317"/>
      <c r="G44" s="318"/>
      <c r="H44" s="318"/>
      <c r="I44" s="318"/>
      <c r="J44" s="318"/>
      <c r="K44" s="318"/>
      <c r="L44" s="320"/>
      <c r="M44" s="318"/>
      <c r="N44" s="318"/>
      <c r="O44" s="318"/>
      <c r="P44" s="318"/>
      <c r="Q44" s="318"/>
      <c r="R44" s="320"/>
      <c r="S44" s="318"/>
      <c r="T44" s="318"/>
      <c r="U44" s="318"/>
      <c r="V44" s="318"/>
      <c r="W44" s="318"/>
      <c r="X44" s="320"/>
      <c r="Y44" s="318"/>
      <c r="Z44" s="318"/>
      <c r="AA44" s="318"/>
      <c r="AB44" s="318"/>
      <c r="AC44" s="318"/>
      <c r="AD44" s="320"/>
      <c r="AE44" s="318"/>
      <c r="AF44" s="318"/>
      <c r="AG44" s="318"/>
      <c r="AH44" s="318"/>
      <c r="AI44" s="318"/>
      <c r="AJ44" s="351"/>
      <c r="AL44" s="48"/>
    </row>
    <row r="45" spans="1:42" s="46" customFormat="1" ht="12.95" customHeight="1">
      <c r="A45" s="288"/>
      <c r="B45" s="289"/>
      <c r="C45" s="289"/>
      <c r="D45" s="289"/>
      <c r="E45" s="290"/>
      <c r="F45" s="317" t="s">
        <v>19</v>
      </c>
      <c r="G45" s="318" t="s">
        <v>54</v>
      </c>
      <c r="H45" s="318"/>
      <c r="I45" s="318"/>
      <c r="J45" s="318"/>
      <c r="K45" s="318"/>
      <c r="L45" s="320" t="s">
        <v>19</v>
      </c>
      <c r="M45" s="404" t="s">
        <v>69</v>
      </c>
      <c r="N45" s="404"/>
      <c r="O45" s="404"/>
      <c r="P45" s="404" t="s">
        <v>216</v>
      </c>
      <c r="Q45" s="404"/>
      <c r="R45" s="404" t="s">
        <v>67</v>
      </c>
      <c r="S45" s="404"/>
      <c r="T45" s="404"/>
      <c r="U45" s="404"/>
      <c r="V45" s="406" t="s">
        <v>56</v>
      </c>
      <c r="W45" s="382"/>
      <c r="X45" s="382"/>
      <c r="Y45" s="382"/>
      <c r="Z45" s="382"/>
      <c r="AA45" s="382"/>
      <c r="AB45" s="382"/>
      <c r="AC45" s="382"/>
      <c r="AD45" s="382"/>
      <c r="AE45" s="382"/>
      <c r="AF45" s="382"/>
      <c r="AG45" s="382"/>
      <c r="AH45" s="382"/>
      <c r="AI45" s="382"/>
      <c r="AJ45" s="410" t="s">
        <v>10</v>
      </c>
      <c r="AL45" s="48">
        <f>IF(AL38=2,IF(W45&lt;&gt;"",0,1),IF(AL43&lt;&gt;0,IF(AL43=7,IF(W45&lt;&gt;"",1,0),IF(W45&lt;&gt;"",0,1)),0))</f>
        <v>0</v>
      </c>
    </row>
    <row r="46" spans="1:42" s="46" customFormat="1" ht="12.95" customHeight="1">
      <c r="A46" s="291"/>
      <c r="B46" s="292"/>
      <c r="C46" s="292"/>
      <c r="D46" s="292"/>
      <c r="E46" s="293"/>
      <c r="F46" s="321"/>
      <c r="G46" s="315"/>
      <c r="H46" s="315"/>
      <c r="I46" s="315"/>
      <c r="J46" s="315"/>
      <c r="K46" s="315"/>
      <c r="L46" s="330"/>
      <c r="M46" s="405"/>
      <c r="N46" s="405"/>
      <c r="O46" s="405"/>
      <c r="P46" s="405"/>
      <c r="Q46" s="405"/>
      <c r="R46" s="405"/>
      <c r="S46" s="405"/>
      <c r="T46" s="405"/>
      <c r="U46" s="405"/>
      <c r="V46" s="407"/>
      <c r="W46" s="326"/>
      <c r="X46" s="326"/>
      <c r="Y46" s="326"/>
      <c r="Z46" s="326"/>
      <c r="AA46" s="326"/>
      <c r="AB46" s="326"/>
      <c r="AC46" s="326"/>
      <c r="AD46" s="326"/>
      <c r="AE46" s="326"/>
      <c r="AF46" s="326"/>
      <c r="AG46" s="326"/>
      <c r="AH46" s="326"/>
      <c r="AI46" s="326"/>
      <c r="AJ46" s="411"/>
      <c r="AL46" s="48"/>
    </row>
    <row r="47" spans="1:42" s="48" customFormat="1" ht="14.1" customHeight="1">
      <c r="A47" s="9" t="s">
        <v>217</v>
      </c>
      <c r="B47" s="10"/>
      <c r="C47" s="10"/>
      <c r="D47" s="10"/>
      <c r="E47" s="10"/>
      <c r="F47" s="11"/>
      <c r="G47" s="11"/>
      <c r="H47" s="11"/>
      <c r="I47" s="11"/>
      <c r="J47" s="11"/>
      <c r="K47" s="11"/>
      <c r="L47" s="11"/>
      <c r="M47" s="11"/>
      <c r="N47" s="11"/>
      <c r="O47" s="11"/>
      <c r="P47" s="11"/>
      <c r="Q47" s="11"/>
      <c r="R47" s="11"/>
      <c r="S47" s="11"/>
      <c r="T47" s="80" t="s">
        <v>56</v>
      </c>
      <c r="U47" s="86" t="s">
        <v>19</v>
      </c>
      <c r="V47" s="236" t="s">
        <v>207</v>
      </c>
      <c r="W47" s="236"/>
      <c r="X47" s="17"/>
      <c r="Y47" s="86" t="s">
        <v>19</v>
      </c>
      <c r="Z47" s="236" t="s">
        <v>209</v>
      </c>
      <c r="AA47" s="236"/>
      <c r="AB47" s="80" t="s">
        <v>105</v>
      </c>
      <c r="AC47" s="11"/>
      <c r="AD47" s="11"/>
      <c r="AE47" s="11"/>
      <c r="AF47" s="11"/>
      <c r="AG47" s="11"/>
      <c r="AH47" s="12"/>
      <c r="AI47" s="11"/>
      <c r="AJ47" s="11"/>
      <c r="AL47" s="48">
        <f>IF(COUNTIF(U47:Y47,"■")&lt;&gt;1,0,FIND("■",Y47&amp;U47))</f>
        <v>0</v>
      </c>
    </row>
    <row r="48" spans="1:42" s="46" customFormat="1" ht="12.95" customHeight="1">
      <c r="A48" s="237" t="s">
        <v>58</v>
      </c>
      <c r="B48" s="238"/>
      <c r="C48" s="238"/>
      <c r="D48" s="238"/>
      <c r="E48" s="239"/>
      <c r="F48" s="243"/>
      <c r="G48" s="244"/>
      <c r="H48" s="244"/>
      <c r="I48" s="244"/>
      <c r="J48" s="244"/>
      <c r="K48" s="244"/>
      <c r="L48" s="244"/>
      <c r="M48" s="244"/>
      <c r="N48" s="244"/>
      <c r="O48" s="244"/>
      <c r="P48" s="244"/>
      <c r="Q48" s="244"/>
      <c r="R48" s="247" t="s">
        <v>202</v>
      </c>
      <c r="S48" s="248"/>
      <c r="T48" s="248"/>
      <c r="U48" s="249"/>
      <c r="V48" s="253"/>
      <c r="W48" s="254"/>
      <c r="X48" s="254"/>
      <c r="Y48" s="255"/>
      <c r="Z48" s="247" t="s">
        <v>409</v>
      </c>
      <c r="AA48" s="248"/>
      <c r="AB48" s="248"/>
      <c r="AC48" s="249"/>
      <c r="AD48" s="259"/>
      <c r="AE48" s="259"/>
      <c r="AF48" s="259"/>
      <c r="AG48" s="259"/>
      <c r="AH48" s="259"/>
      <c r="AI48" s="259"/>
      <c r="AJ48" s="260"/>
      <c r="AL48" s="48">
        <f>IF(AL47=2,IF(COUNTA(F48,V48,AD48)&lt;&gt;0,0,1),IF(COUNTA(F48,V48,AD48)&lt;&gt;3,0,1))</f>
        <v>0</v>
      </c>
    </row>
    <row r="49" spans="1:38" s="46" customFormat="1" ht="12.95" customHeight="1">
      <c r="A49" s="240"/>
      <c r="B49" s="241"/>
      <c r="C49" s="241"/>
      <c r="D49" s="241"/>
      <c r="E49" s="242"/>
      <c r="F49" s="245"/>
      <c r="G49" s="246"/>
      <c r="H49" s="246"/>
      <c r="I49" s="246"/>
      <c r="J49" s="246"/>
      <c r="K49" s="246"/>
      <c r="L49" s="246"/>
      <c r="M49" s="246"/>
      <c r="N49" s="246"/>
      <c r="O49" s="246"/>
      <c r="P49" s="246"/>
      <c r="Q49" s="246"/>
      <c r="R49" s="250"/>
      <c r="S49" s="251"/>
      <c r="T49" s="251"/>
      <c r="U49" s="252"/>
      <c r="V49" s="256"/>
      <c r="W49" s="257"/>
      <c r="X49" s="257"/>
      <c r="Y49" s="258"/>
      <c r="Z49" s="250"/>
      <c r="AA49" s="251"/>
      <c r="AB49" s="251"/>
      <c r="AC49" s="252"/>
      <c r="AD49" s="261"/>
      <c r="AE49" s="261"/>
      <c r="AF49" s="261"/>
      <c r="AG49" s="261"/>
      <c r="AH49" s="261"/>
      <c r="AI49" s="261"/>
      <c r="AJ49" s="262"/>
      <c r="AL49" s="48"/>
    </row>
    <row r="50" spans="1:38" s="46" customFormat="1" ht="5.0999999999999996" customHeight="1">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L50" s="48"/>
    </row>
    <row r="51" spans="1:38" s="48" customFormat="1" ht="15" customHeight="1">
      <c r="A51" s="9" t="s">
        <v>318</v>
      </c>
      <c r="B51" s="10"/>
      <c r="C51" s="10"/>
      <c r="D51" s="10"/>
      <c r="E51" s="10"/>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8" s="46" customFormat="1" ht="12.95" customHeight="1">
      <c r="A52" s="237" t="s">
        <v>59</v>
      </c>
      <c r="B52" s="238"/>
      <c r="C52" s="238"/>
      <c r="D52" s="238"/>
      <c r="E52" s="239"/>
      <c r="F52" s="280"/>
      <c r="G52" s="281"/>
      <c r="H52" s="281"/>
      <c r="I52" s="281"/>
      <c r="J52" s="281"/>
      <c r="K52" s="281"/>
      <c r="L52" s="281"/>
      <c r="M52" s="281"/>
      <c r="N52" s="281"/>
      <c r="O52" s="281"/>
      <c r="P52" s="281"/>
      <c r="Q52" s="281"/>
      <c r="R52" s="281"/>
      <c r="S52" s="281"/>
      <c r="T52" s="282"/>
      <c r="U52" s="247" t="s">
        <v>73</v>
      </c>
      <c r="V52" s="248"/>
      <c r="W52" s="249"/>
      <c r="X52" s="243"/>
      <c r="Y52" s="244"/>
      <c r="Z52" s="244"/>
      <c r="AA52" s="244"/>
      <c r="AB52" s="244"/>
      <c r="AC52" s="297"/>
      <c r="AD52" s="305" t="s">
        <v>61</v>
      </c>
      <c r="AE52" s="305"/>
      <c r="AF52" s="305"/>
      <c r="AG52" s="305"/>
      <c r="AH52" s="307"/>
      <c r="AI52" s="307"/>
      <c r="AJ52" s="307"/>
      <c r="AL52" s="48" t="str">
        <f>IF(F52="","",IF(ISERROR(FIND("/",F52)),0,FIND("/",F52))+IF(ISERROR(FIND("／",F52)),0,FIND("／",F52))+IF(ISERROR(FIND("､",F52)),0,FIND("､",F52))+IF(ISERROR(FIND("、",F52)),0,FIND("、",F52)))</f>
        <v/>
      </c>
    </row>
    <row r="53" spans="1:38" s="46" customFormat="1" ht="12.95" customHeight="1">
      <c r="A53" s="240"/>
      <c r="B53" s="241"/>
      <c r="C53" s="241"/>
      <c r="D53" s="241"/>
      <c r="E53" s="242"/>
      <c r="F53" s="283"/>
      <c r="G53" s="284"/>
      <c r="H53" s="284"/>
      <c r="I53" s="284"/>
      <c r="J53" s="284"/>
      <c r="K53" s="284"/>
      <c r="L53" s="284"/>
      <c r="M53" s="284"/>
      <c r="N53" s="284"/>
      <c r="O53" s="284"/>
      <c r="P53" s="284"/>
      <c r="Q53" s="284"/>
      <c r="R53" s="284"/>
      <c r="S53" s="284"/>
      <c r="T53" s="285"/>
      <c r="U53" s="250"/>
      <c r="V53" s="251"/>
      <c r="W53" s="252"/>
      <c r="X53" s="245"/>
      <c r="Y53" s="246"/>
      <c r="Z53" s="246"/>
      <c r="AA53" s="246"/>
      <c r="AB53" s="246"/>
      <c r="AC53" s="298"/>
      <c r="AD53" s="306"/>
      <c r="AE53" s="306"/>
      <c r="AF53" s="306"/>
      <c r="AG53" s="306"/>
      <c r="AH53" s="308"/>
      <c r="AI53" s="308"/>
      <c r="AJ53" s="308"/>
      <c r="AL53" s="48" t="str">
        <f>IF(X52="","",IF(ISERROR(FIND("/",X52)),0,FIND("/",X52))+IF(ISERROR(FIND("／",X52)),0,FIND("／",X52))+IF(ISERROR(FIND("､",X52)),0,FIND("､",X52))+IF(ISERROR(FIND("、",X52)),0,FIND("、",X52)))</f>
        <v/>
      </c>
    </row>
    <row r="54" spans="1:38" s="46" customFormat="1" ht="12.95" customHeight="1">
      <c r="A54" s="247" t="s">
        <v>64</v>
      </c>
      <c r="B54" s="275"/>
      <c r="C54" s="275"/>
      <c r="D54" s="275"/>
      <c r="E54" s="276"/>
      <c r="F54" s="280"/>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2"/>
      <c r="AL54" s="48" t="str">
        <f>IF(AH52="","",IF(ISERROR(FIND("/",AH52)),0,FIND("/",AH52))+IF(ISERROR(FIND("／",AH52)),0,FIND("／",AH52))+IF(ISERROR(FIND("､",AH52)),0,FIND("､",AH52))+IF(ISERROR(FIND("、",AH52)),0,FIND("、",AH52)))</f>
        <v/>
      </c>
    </row>
    <row r="55" spans="1:38" s="46" customFormat="1" ht="12.95" customHeight="1">
      <c r="A55" s="277"/>
      <c r="B55" s="278"/>
      <c r="C55" s="278"/>
      <c r="D55" s="278"/>
      <c r="E55" s="279"/>
      <c r="F55" s="283"/>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5"/>
      <c r="AL55" s="48" t="str">
        <f>IF(F54="","",IF(ISERROR(FIND("/",F54)),0,FIND("/",F54))+IF(ISERROR(FIND("／",F54)),0,FIND("／",F54))+IF(ISERROR(FIND("､",F54)),0,FIND("､",F54))+IF(ISERROR(FIND("、",F54)),0,FIND("、",F54)))</f>
        <v/>
      </c>
    </row>
    <row r="56" spans="1:38" s="46" customFormat="1" ht="12.95" customHeight="1">
      <c r="A56" s="247" t="s">
        <v>237</v>
      </c>
      <c r="B56" s="275"/>
      <c r="C56" s="275"/>
      <c r="D56" s="275"/>
      <c r="E56" s="276"/>
      <c r="F56" s="280"/>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82"/>
      <c r="AL56" s="48" t="str">
        <f>IF(F56="","",IF(ISERROR(FIND("/",F56)),0,FIND("/",F56))+IF(ISERROR(FIND("／",F56)),0,FIND("／",F56))+IF(ISERROR(FIND("､",F56)),0,FIND("､",F56))+IF(ISERROR(FIND("、",F56)),0,FIND("、",F56)))</f>
        <v/>
      </c>
    </row>
    <row r="57" spans="1:38" s="46" customFormat="1" ht="12.95" customHeight="1">
      <c r="A57" s="277"/>
      <c r="B57" s="278"/>
      <c r="C57" s="278"/>
      <c r="D57" s="278"/>
      <c r="E57" s="279"/>
      <c r="F57" s="283"/>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5"/>
      <c r="AL57" s="48"/>
    </row>
    <row r="58" spans="1:38" s="46" customFormat="1" ht="12.95" customHeight="1">
      <c r="A58" s="237" t="s">
        <v>62</v>
      </c>
      <c r="B58" s="286"/>
      <c r="C58" s="286"/>
      <c r="D58" s="286"/>
      <c r="E58" s="287"/>
      <c r="F58" s="294" t="s">
        <v>63</v>
      </c>
      <c r="G58" s="295"/>
      <c r="H58" s="296"/>
      <c r="I58" s="243"/>
      <c r="J58" s="244"/>
      <c r="K58" s="244"/>
      <c r="L58" s="244"/>
      <c r="M58" s="244"/>
      <c r="N58" s="244"/>
      <c r="O58" s="244"/>
      <c r="P58" s="244"/>
      <c r="Q58" s="244"/>
      <c r="R58" s="244"/>
      <c r="S58" s="244"/>
      <c r="T58" s="244"/>
      <c r="U58" s="244"/>
      <c r="V58" s="244"/>
      <c r="W58" s="244"/>
      <c r="X58" s="244"/>
      <c r="Y58" s="297"/>
      <c r="Z58" s="247" t="s">
        <v>72</v>
      </c>
      <c r="AA58" s="248"/>
      <c r="AB58" s="248"/>
      <c r="AC58" s="249"/>
      <c r="AD58" s="299"/>
      <c r="AE58" s="300"/>
      <c r="AF58" s="300"/>
      <c r="AG58" s="300"/>
      <c r="AH58" s="300"/>
      <c r="AI58" s="300"/>
      <c r="AJ58" s="301"/>
      <c r="AL58" s="48" t="str">
        <f>IF(I58="","",IF(ISERROR(FIND("/",I58)),0,FIND("/",I58))+IF(ISERROR(FIND("／",I58)),0,FIND("／",I58))+IF(ISERROR(FIND("､",I58)),0,FIND("､",I58))+IF(ISERROR(FIND("、",I58)),0,FIND("、",I58)))</f>
        <v/>
      </c>
    </row>
    <row r="59" spans="1:38" s="46" customFormat="1" ht="12.95" customHeight="1">
      <c r="A59" s="288"/>
      <c r="B59" s="289"/>
      <c r="C59" s="289"/>
      <c r="D59" s="289"/>
      <c r="E59" s="290"/>
      <c r="F59" s="294"/>
      <c r="G59" s="295"/>
      <c r="H59" s="296"/>
      <c r="I59" s="245"/>
      <c r="J59" s="246"/>
      <c r="K59" s="246"/>
      <c r="L59" s="246"/>
      <c r="M59" s="246"/>
      <c r="N59" s="246"/>
      <c r="O59" s="246"/>
      <c r="P59" s="246"/>
      <c r="Q59" s="246"/>
      <c r="R59" s="246"/>
      <c r="S59" s="246"/>
      <c r="T59" s="246"/>
      <c r="U59" s="246"/>
      <c r="V59" s="246"/>
      <c r="W59" s="246"/>
      <c r="X59" s="246"/>
      <c r="Y59" s="298"/>
      <c r="Z59" s="250"/>
      <c r="AA59" s="251"/>
      <c r="AB59" s="251"/>
      <c r="AC59" s="252"/>
      <c r="AD59" s="299"/>
      <c r="AE59" s="300"/>
      <c r="AF59" s="300"/>
      <c r="AG59" s="300"/>
      <c r="AH59" s="300"/>
      <c r="AI59" s="300"/>
      <c r="AJ59" s="301"/>
      <c r="AL59" s="48" t="str">
        <f>IF(AD58="","",IF(ISERROR(FIND("/",AD58)),0,FIND("/",AD58))+IF(ISERROR(FIND("／",AD58)),0,FIND("／",AD58))+IF(ISERROR(FIND("､",AD58)),0,FIND("､",AD58))+IF(ISERROR(FIND("、",AD58)),0,FIND("、",AD58)))</f>
        <v/>
      </c>
    </row>
    <row r="60" spans="1:38" s="46" customFormat="1" ht="12.95" customHeight="1">
      <c r="A60" s="288"/>
      <c r="B60" s="289"/>
      <c r="C60" s="289"/>
      <c r="D60" s="289"/>
      <c r="E60" s="290"/>
      <c r="F60" s="294" t="s">
        <v>88</v>
      </c>
      <c r="G60" s="295"/>
      <c r="H60" s="296"/>
      <c r="I60" s="243"/>
      <c r="J60" s="244"/>
      <c r="K60" s="244"/>
      <c r="L60" s="244"/>
      <c r="M60" s="244"/>
      <c r="N60" s="244"/>
      <c r="O60" s="297"/>
      <c r="P60" s="247" t="s">
        <v>328</v>
      </c>
      <c r="Q60" s="248"/>
      <c r="R60" s="248"/>
      <c r="S60" s="249"/>
      <c r="T60" s="243"/>
      <c r="U60" s="244"/>
      <c r="V60" s="244"/>
      <c r="W60" s="244"/>
      <c r="X60" s="244"/>
      <c r="Y60" s="297"/>
      <c r="Z60" s="247" t="s">
        <v>71</v>
      </c>
      <c r="AA60" s="248"/>
      <c r="AB60" s="248"/>
      <c r="AC60" s="249"/>
      <c r="AD60" s="302"/>
      <c r="AE60" s="303"/>
      <c r="AF60" s="303"/>
      <c r="AG60" s="303"/>
      <c r="AH60" s="303"/>
      <c r="AI60" s="303"/>
      <c r="AJ60" s="304"/>
      <c r="AL60" s="48" t="str">
        <f>IF(T60="","",IF(ISERROR(FIND("/",T60)),0,FIND("/",T60))+IF(ISERROR(FIND("／",T60)),0,FIND("／",T60))+IF(ISERROR(FIND("､",T60)),0,FIND("､",T60))+IF(ISERROR(FIND("、",T60)),0,FIND("、",T60)))</f>
        <v/>
      </c>
    </row>
    <row r="61" spans="1:38" s="46" customFormat="1" ht="12.95" customHeight="1">
      <c r="A61" s="291"/>
      <c r="B61" s="292"/>
      <c r="C61" s="292"/>
      <c r="D61" s="292"/>
      <c r="E61" s="293"/>
      <c r="F61" s="294"/>
      <c r="G61" s="295"/>
      <c r="H61" s="296"/>
      <c r="I61" s="245"/>
      <c r="J61" s="246"/>
      <c r="K61" s="246"/>
      <c r="L61" s="246"/>
      <c r="M61" s="246"/>
      <c r="N61" s="246"/>
      <c r="O61" s="298"/>
      <c r="P61" s="250"/>
      <c r="Q61" s="251"/>
      <c r="R61" s="251"/>
      <c r="S61" s="252"/>
      <c r="T61" s="245"/>
      <c r="U61" s="246"/>
      <c r="V61" s="246"/>
      <c r="W61" s="246"/>
      <c r="X61" s="246"/>
      <c r="Y61" s="298"/>
      <c r="Z61" s="250"/>
      <c r="AA61" s="251"/>
      <c r="AB61" s="251"/>
      <c r="AC61" s="252"/>
      <c r="AD61" s="302"/>
      <c r="AE61" s="303"/>
      <c r="AF61" s="303"/>
      <c r="AG61" s="303"/>
      <c r="AH61" s="303"/>
      <c r="AI61" s="303"/>
      <c r="AJ61" s="304"/>
      <c r="AL61" s="48" t="str">
        <f>IF(AD60="","",IF(ISERROR(FIND("/",AD60)),0,FIND("/",AD60))+IF(ISERROR(FIND("／",AD60)),0,FIND("／",AD60))+IF(ISERROR(FIND("､",AD60)),0,FIND("､",AD60))+IF(ISERROR(FIND("、",AD60)),0,FIND("、",AD60)))</f>
        <v/>
      </c>
    </row>
    <row r="62" spans="1:38" s="46" customFormat="1" ht="5.0999999999999996"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L62" s="48"/>
    </row>
    <row r="63" spans="1:38" s="47" customFormat="1" ht="11.1" customHeight="1">
      <c r="A63" s="64" t="s">
        <v>220</v>
      </c>
      <c r="B63" s="64"/>
      <c r="C63" s="64"/>
      <c r="D63" s="64"/>
      <c r="E63" s="64"/>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5"/>
      <c r="AL63" s="48"/>
    </row>
    <row r="64" spans="1:38" s="46" customFormat="1" ht="9" customHeight="1">
      <c r="A64" s="87" t="s">
        <v>219</v>
      </c>
      <c r="B64" s="22"/>
      <c r="C64" s="22"/>
      <c r="D64" s="22"/>
      <c r="E64" s="22"/>
      <c r="F64" s="16"/>
      <c r="G64" s="16"/>
      <c r="H64" s="16"/>
      <c r="I64" s="16"/>
      <c r="J64" s="16"/>
      <c r="K64" s="16"/>
      <c r="L64" s="16"/>
      <c r="M64" s="16"/>
      <c r="N64" s="16"/>
      <c r="O64" s="16"/>
      <c r="P64" s="16"/>
      <c r="Q64" s="16"/>
      <c r="R64" s="16"/>
      <c r="S64" s="43"/>
      <c r="T64" s="43"/>
      <c r="U64" s="43"/>
      <c r="V64" s="43"/>
      <c r="W64" s="43"/>
      <c r="X64" s="61"/>
      <c r="Y64" s="61"/>
      <c r="Z64" s="61"/>
      <c r="AA64" s="61"/>
      <c r="AB64" s="61"/>
      <c r="AC64" s="61"/>
      <c r="AD64" s="61"/>
      <c r="AE64" s="61"/>
      <c r="AF64" s="61"/>
      <c r="AG64" s="61"/>
      <c r="AH64" s="4"/>
      <c r="AI64" s="4"/>
      <c r="AJ64" s="4"/>
      <c r="AL64" s="48"/>
    </row>
    <row r="65" spans="1:38" s="47" customFormat="1" ht="11.1" customHeight="1">
      <c r="A65" s="263" t="s">
        <v>1</v>
      </c>
      <c r="B65" s="263"/>
      <c r="C65" s="263"/>
      <c r="D65" s="263"/>
      <c r="E65" s="263"/>
      <c r="F65" s="264"/>
      <c r="G65" s="264"/>
      <c r="H65" s="264"/>
      <c r="I65" s="264"/>
      <c r="J65" s="264"/>
      <c r="K65" s="264"/>
      <c r="L65" s="264"/>
      <c r="M65" s="264"/>
      <c r="N65" s="264"/>
      <c r="O65" s="264"/>
      <c r="P65" s="264"/>
      <c r="Q65" s="264"/>
      <c r="R65" s="264"/>
      <c r="S65" s="264"/>
      <c r="T65" s="264"/>
      <c r="U65" s="265"/>
      <c r="V65" s="265"/>
      <c r="W65" s="265"/>
      <c r="X65" s="265"/>
      <c r="Y65" s="265"/>
      <c r="Z65" s="265"/>
      <c r="AA65" s="265"/>
      <c r="AB65" s="265"/>
      <c r="AC65" s="265"/>
      <c r="AD65" s="265"/>
      <c r="AE65" s="265"/>
      <c r="AF65" s="265"/>
      <c r="AG65" s="265"/>
      <c r="AH65" s="5"/>
      <c r="AI65" s="5"/>
      <c r="AJ65" s="5"/>
      <c r="AL65" s="48"/>
    </row>
    <row r="66" spans="1:38" s="46" customFormat="1" ht="9" customHeight="1">
      <c r="A66" s="266" t="s">
        <v>12</v>
      </c>
      <c r="B66" s="266"/>
      <c r="C66" s="266"/>
      <c r="D66" s="266"/>
      <c r="E66" s="266"/>
      <c r="F66" s="267"/>
      <c r="G66" s="267"/>
      <c r="H66" s="267"/>
      <c r="I66" s="267"/>
      <c r="J66" s="267"/>
      <c r="K66" s="267"/>
      <c r="L66" s="267"/>
      <c r="M66" s="267"/>
      <c r="N66" s="267"/>
      <c r="O66" s="267"/>
      <c r="P66" s="267"/>
      <c r="Q66" s="267"/>
      <c r="R66" s="267"/>
      <c r="S66" s="267"/>
      <c r="T66" s="267"/>
      <c r="U66" s="268"/>
      <c r="V66" s="268"/>
      <c r="W66" s="268"/>
      <c r="X66" s="268"/>
      <c r="Y66" s="268"/>
      <c r="Z66" s="268"/>
      <c r="AA66" s="268"/>
      <c r="AB66" s="268"/>
      <c r="AC66" s="268"/>
      <c r="AD66" s="268"/>
      <c r="AE66" s="268"/>
      <c r="AF66" s="268"/>
      <c r="AG66" s="268"/>
      <c r="AH66" s="4"/>
      <c r="AI66" s="4"/>
      <c r="AJ66" s="4"/>
      <c r="AL66" s="48"/>
    </row>
    <row r="67" spans="1:38" s="47" customFormat="1" ht="11.1" customHeight="1">
      <c r="A67" s="64" t="s">
        <v>11</v>
      </c>
      <c r="B67" s="64"/>
      <c r="C67" s="64"/>
      <c r="D67" s="64"/>
      <c r="E67" s="64"/>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5"/>
      <c r="AL67" s="48"/>
    </row>
    <row r="68" spans="1:38" s="46" customFormat="1" ht="9" customHeight="1">
      <c r="A68" s="87" t="s">
        <v>13</v>
      </c>
      <c r="B68" s="22"/>
      <c r="C68" s="22"/>
      <c r="D68" s="22"/>
      <c r="E68" s="22"/>
      <c r="F68" s="16"/>
      <c r="G68" s="16"/>
      <c r="H68" s="16"/>
      <c r="I68" s="16"/>
      <c r="J68" s="16"/>
      <c r="K68" s="16"/>
      <c r="L68" s="16"/>
      <c r="M68" s="16"/>
      <c r="N68" s="16"/>
      <c r="O68" s="16"/>
      <c r="P68" s="16"/>
      <c r="Q68" s="16"/>
      <c r="R68" s="16"/>
      <c r="S68" s="43"/>
      <c r="T68" s="43"/>
      <c r="U68" s="43"/>
      <c r="V68" s="43"/>
      <c r="W68" s="43"/>
      <c r="X68" s="61"/>
      <c r="Y68" s="61"/>
      <c r="Z68" s="61"/>
      <c r="AA68" s="61"/>
      <c r="AB68" s="61"/>
      <c r="AC68" s="61"/>
      <c r="AD68" s="61"/>
      <c r="AE68" s="61"/>
      <c r="AF68" s="61"/>
      <c r="AG68" s="61"/>
      <c r="AH68" s="4"/>
      <c r="AI68" s="4"/>
      <c r="AJ68" s="4"/>
      <c r="AL68" s="48"/>
    </row>
    <row r="69" spans="1:38" s="46" customFormat="1" ht="9" customHeight="1">
      <c r="A69" s="22"/>
      <c r="B69" s="22"/>
      <c r="C69" s="22"/>
      <c r="D69" s="22"/>
      <c r="E69" s="22"/>
      <c r="F69" s="16"/>
      <c r="G69" s="16"/>
      <c r="H69" s="16"/>
      <c r="I69" s="16"/>
      <c r="J69" s="16"/>
      <c r="K69" s="16"/>
      <c r="L69" s="16"/>
      <c r="M69" s="16"/>
      <c r="N69" s="16"/>
      <c r="O69" s="16"/>
      <c r="P69" s="16"/>
      <c r="Q69" s="16"/>
      <c r="R69" s="16"/>
      <c r="S69" s="16"/>
      <c r="T69" s="16"/>
      <c r="U69" s="43"/>
      <c r="V69" s="43"/>
      <c r="W69" s="43"/>
      <c r="X69" s="43"/>
      <c r="Y69" s="43"/>
      <c r="Z69" s="61"/>
      <c r="AA69" s="4"/>
      <c r="AB69" s="4"/>
      <c r="AC69" s="15"/>
      <c r="AD69" s="13"/>
      <c r="AE69" s="4"/>
      <c r="AF69" s="15"/>
      <c r="AG69" s="4"/>
      <c r="AH69" s="13"/>
      <c r="AI69" s="15"/>
      <c r="AJ69" s="4"/>
      <c r="AL69" s="48"/>
    </row>
    <row r="70" spans="1:38" s="47" customFormat="1" ht="15" customHeight="1">
      <c r="A70" s="64"/>
      <c r="B70" s="269" t="s">
        <v>14</v>
      </c>
      <c r="C70" s="269"/>
      <c r="D70" s="269"/>
      <c r="E70" s="269"/>
      <c r="F70" s="269"/>
      <c r="G70" s="270"/>
      <c r="H70" s="270"/>
      <c r="I70" s="270"/>
      <c r="J70" s="14" t="s">
        <v>2</v>
      </c>
      <c r="K70" s="270"/>
      <c r="L70" s="270"/>
      <c r="M70" s="14" t="s">
        <v>3</v>
      </c>
      <c r="N70" s="270"/>
      <c r="O70" s="270"/>
      <c r="P70" s="14" t="s">
        <v>4</v>
      </c>
      <c r="Q70" s="28"/>
      <c r="R70" s="28"/>
      <c r="S70" s="271" t="s">
        <v>15</v>
      </c>
      <c r="T70" s="271"/>
      <c r="U70" s="271"/>
      <c r="V70" s="271"/>
      <c r="W70" s="271"/>
      <c r="X70" s="272"/>
      <c r="Y70" s="272"/>
      <c r="Z70" s="272"/>
      <c r="AA70" s="272"/>
      <c r="AB70" s="272"/>
      <c r="AC70" s="272"/>
      <c r="AD70" s="272"/>
      <c r="AE70" s="272"/>
      <c r="AF70" s="272"/>
      <c r="AG70" s="272"/>
      <c r="AH70" s="272"/>
      <c r="AI70" s="272"/>
      <c r="AJ70" s="5"/>
      <c r="AL70" s="48"/>
    </row>
    <row r="71" spans="1:38" s="46" customFormat="1" ht="12" customHeight="1">
      <c r="A71" s="22"/>
      <c r="B71" s="273" t="s">
        <v>16</v>
      </c>
      <c r="C71" s="273"/>
      <c r="D71" s="273"/>
      <c r="E71" s="273"/>
      <c r="F71" s="273"/>
      <c r="G71" s="274"/>
      <c r="H71" s="4"/>
      <c r="I71" s="4"/>
      <c r="J71" s="15" t="s">
        <v>7</v>
      </c>
      <c r="K71" s="13"/>
      <c r="L71" s="4"/>
      <c r="M71" s="15" t="s">
        <v>6</v>
      </c>
      <c r="N71" s="4"/>
      <c r="O71" s="13"/>
      <c r="P71" s="15" t="s">
        <v>5</v>
      </c>
      <c r="Q71" s="16"/>
      <c r="R71" s="16"/>
      <c r="S71" s="43" t="s">
        <v>17</v>
      </c>
      <c r="T71" s="16"/>
      <c r="U71" s="16"/>
      <c r="V71" s="17"/>
      <c r="W71" s="4"/>
      <c r="X71" s="4"/>
      <c r="Y71" s="4"/>
      <c r="Z71" s="4"/>
      <c r="AA71" s="4"/>
      <c r="AB71" s="4"/>
      <c r="AC71" s="4"/>
      <c r="AD71" s="4"/>
      <c r="AE71" s="4"/>
      <c r="AF71" s="4"/>
      <c r="AG71" s="4"/>
      <c r="AH71" s="62"/>
      <c r="AI71" s="62"/>
      <c r="AJ71" s="4"/>
      <c r="AL71" s="48"/>
    </row>
    <row r="72" spans="1:38" s="46" customFormat="1" ht="8.1" customHeight="1">
      <c r="A72" s="22"/>
      <c r="B72" s="22"/>
      <c r="C72" s="22"/>
      <c r="D72" s="22"/>
      <c r="E72" s="22"/>
      <c r="F72" s="16"/>
      <c r="G72" s="16"/>
      <c r="H72" s="16"/>
      <c r="I72" s="16"/>
      <c r="J72" s="16"/>
      <c r="K72" s="16"/>
      <c r="L72" s="16"/>
      <c r="M72" s="16"/>
      <c r="N72" s="16"/>
      <c r="O72" s="16"/>
      <c r="P72" s="16"/>
      <c r="Q72" s="16"/>
      <c r="R72" s="16"/>
      <c r="S72" s="16"/>
      <c r="T72" s="16"/>
      <c r="U72" s="43"/>
      <c r="V72" s="43"/>
      <c r="W72" s="43"/>
      <c r="X72" s="43"/>
      <c r="Y72" s="43"/>
      <c r="Z72" s="61"/>
      <c r="AA72" s="4"/>
      <c r="AB72" s="4"/>
      <c r="AC72" s="15"/>
      <c r="AD72" s="13"/>
      <c r="AE72" s="4"/>
      <c r="AF72" s="15"/>
      <c r="AG72" s="4"/>
      <c r="AH72" s="13"/>
      <c r="AI72" s="15"/>
      <c r="AJ72" s="4"/>
      <c r="AL72" s="48"/>
    </row>
  </sheetData>
  <sheetProtection algorithmName="SHA-512" hashValue="rP7FRH9FE5xKQO2S5PoB6VShSinnni97R5reVEPQFWqANn90vehEc66G5Q9OlGrgQ92c8SMYAFMX7VOhi51Zag==" saltValue="ZgTFwCF+r1ipes92UyIgrw==" spinCount="100000" sheet="1" formatCells="0" selectLockedCells="1"/>
  <mergeCells count="202">
    <mergeCell ref="A34:E37"/>
    <mergeCell ref="AJ36:AJ37"/>
    <mergeCell ref="AB36:AI37"/>
    <mergeCell ref="AE34:AJ35"/>
    <mergeCell ref="M34:Q35"/>
    <mergeCell ref="S34:W35"/>
    <mergeCell ref="R36:R37"/>
    <mergeCell ref="R34:R35"/>
    <mergeCell ref="AA20:AA21"/>
    <mergeCell ref="AA26:AJ27"/>
    <mergeCell ref="AB20:AJ21"/>
    <mergeCell ref="A20:E21"/>
    <mergeCell ref="A22:E23"/>
    <mergeCell ref="L22:P23"/>
    <mergeCell ref="F22:F23"/>
    <mergeCell ref="G22:H23"/>
    <mergeCell ref="I22:I23"/>
    <mergeCell ref="J22:K23"/>
    <mergeCell ref="U24:V25"/>
    <mergeCell ref="W24:Z25"/>
    <mergeCell ref="AA24:AJ25"/>
    <mergeCell ref="I24:I25"/>
    <mergeCell ref="J24:K25"/>
    <mergeCell ref="L24:P25"/>
    <mergeCell ref="M45:O46"/>
    <mergeCell ref="P45:Q46"/>
    <mergeCell ref="R45:U46"/>
    <mergeCell ref="V45:V46"/>
    <mergeCell ref="F45:F46"/>
    <mergeCell ref="W45:AI46"/>
    <mergeCell ref="M36:Q37"/>
    <mergeCell ref="W36:Z37"/>
    <mergeCell ref="X34:X35"/>
    <mergeCell ref="V36:V37"/>
    <mergeCell ref="AD34:AD35"/>
    <mergeCell ref="AA36:AA37"/>
    <mergeCell ref="F36:F37"/>
    <mergeCell ref="G34:K35"/>
    <mergeCell ref="G36:K37"/>
    <mergeCell ref="L34:L35"/>
    <mergeCell ref="L36:L37"/>
    <mergeCell ref="F34:F35"/>
    <mergeCell ref="AD43:AD44"/>
    <mergeCell ref="AE43:AJ44"/>
    <mergeCell ref="AJ45:AJ46"/>
    <mergeCell ref="G45:K46"/>
    <mergeCell ref="L45:L46"/>
    <mergeCell ref="A41:E46"/>
    <mergeCell ref="F41:F42"/>
    <mergeCell ref="G41:L42"/>
    <mergeCell ref="M41:M42"/>
    <mergeCell ref="N41:S42"/>
    <mergeCell ref="T41:T42"/>
    <mergeCell ref="M20:M21"/>
    <mergeCell ref="G20:L21"/>
    <mergeCell ref="U20:Z21"/>
    <mergeCell ref="N20:S21"/>
    <mergeCell ref="T24:T25"/>
    <mergeCell ref="T20:T21"/>
    <mergeCell ref="F26:F27"/>
    <mergeCell ref="G26:H27"/>
    <mergeCell ref="I26:I27"/>
    <mergeCell ref="J26:K27"/>
    <mergeCell ref="L26:P27"/>
    <mergeCell ref="W26:Z27"/>
    <mergeCell ref="Q26:V27"/>
    <mergeCell ref="Q24:Q25"/>
    <mergeCell ref="G24:H25"/>
    <mergeCell ref="Y34:AC35"/>
    <mergeCell ref="S36:U37"/>
    <mergeCell ref="A24:E25"/>
    <mergeCell ref="Z18:AC19"/>
    <mergeCell ref="AD18:AJ19"/>
    <mergeCell ref="F20:F21"/>
    <mergeCell ref="A14:E15"/>
    <mergeCell ref="F12:O13"/>
    <mergeCell ref="N14:O15"/>
    <mergeCell ref="L14:M15"/>
    <mergeCell ref="J14:K15"/>
    <mergeCell ref="F14:I15"/>
    <mergeCell ref="T14:W15"/>
    <mergeCell ref="X14:X15"/>
    <mergeCell ref="R14:S15"/>
    <mergeCell ref="F18:Y19"/>
    <mergeCell ref="A16:E17"/>
    <mergeCell ref="A18:E19"/>
    <mergeCell ref="A6:E8"/>
    <mergeCell ref="A12:E13"/>
    <mergeCell ref="A9:E11"/>
    <mergeCell ref="F9:O9"/>
    <mergeCell ref="AB9:AC11"/>
    <mergeCell ref="P9:Z9"/>
    <mergeCell ref="AA9:AA11"/>
    <mergeCell ref="P12:S13"/>
    <mergeCell ref="T12:AC13"/>
    <mergeCell ref="F10:O11"/>
    <mergeCell ref="P10:Z11"/>
    <mergeCell ref="F1:AI1"/>
    <mergeCell ref="F6:O6"/>
    <mergeCell ref="P6:Z6"/>
    <mergeCell ref="F7:O8"/>
    <mergeCell ref="P7:Z8"/>
    <mergeCell ref="AB7:AC8"/>
    <mergeCell ref="AA7:AA8"/>
    <mergeCell ref="Y14:Z15"/>
    <mergeCell ref="Z16:AC17"/>
    <mergeCell ref="AA14:AA15"/>
    <mergeCell ref="P14:Q15"/>
    <mergeCell ref="AB14:AC15"/>
    <mergeCell ref="F16:Y17"/>
    <mergeCell ref="AB3:AC4"/>
    <mergeCell ref="F3:H4"/>
    <mergeCell ref="I3:R4"/>
    <mergeCell ref="S3:V4"/>
    <mergeCell ref="W3:X4"/>
    <mergeCell ref="Y3:Z4"/>
    <mergeCell ref="AA3:AA4"/>
    <mergeCell ref="AD3:AF4"/>
    <mergeCell ref="AI3:AJ4"/>
    <mergeCell ref="AG3:AH4"/>
    <mergeCell ref="AD16:AJ17"/>
    <mergeCell ref="AA22:AB23"/>
    <mergeCell ref="AC22:AD23"/>
    <mergeCell ref="AE22:AE23"/>
    <mergeCell ref="AF22:AG23"/>
    <mergeCell ref="R24:S25"/>
    <mergeCell ref="AH22:AH23"/>
    <mergeCell ref="AI22:AJ23"/>
    <mergeCell ref="Q22:V23"/>
    <mergeCell ref="W22:Z23"/>
    <mergeCell ref="F24:F25"/>
    <mergeCell ref="A26:E27"/>
    <mergeCell ref="A39:E40"/>
    <mergeCell ref="F39:V40"/>
    <mergeCell ref="W39:AC40"/>
    <mergeCell ref="AA28:AJ29"/>
    <mergeCell ref="Q28:Q29"/>
    <mergeCell ref="R28:S29"/>
    <mergeCell ref="T28:T29"/>
    <mergeCell ref="U28:V29"/>
    <mergeCell ref="A28:P29"/>
    <mergeCell ref="V38:W38"/>
    <mergeCell ref="Z38:AA38"/>
    <mergeCell ref="A32:E33"/>
    <mergeCell ref="F32:V33"/>
    <mergeCell ref="W32:AC33"/>
    <mergeCell ref="AD32:AE33"/>
    <mergeCell ref="AF32:AG33"/>
    <mergeCell ref="AH32:AH33"/>
    <mergeCell ref="AI32:AJ33"/>
    <mergeCell ref="AD39:AE40"/>
    <mergeCell ref="AF39:AG40"/>
    <mergeCell ref="AH39:AH40"/>
    <mergeCell ref="AI39:AJ40"/>
    <mergeCell ref="W28:Z29"/>
    <mergeCell ref="U41:Z42"/>
    <mergeCell ref="F43:F44"/>
    <mergeCell ref="G43:K44"/>
    <mergeCell ref="L43:L44"/>
    <mergeCell ref="M43:Q44"/>
    <mergeCell ref="R43:R44"/>
    <mergeCell ref="S43:W44"/>
    <mergeCell ref="X43:X44"/>
    <mergeCell ref="Y43:AC44"/>
    <mergeCell ref="A66:AG66"/>
    <mergeCell ref="B70:F70"/>
    <mergeCell ref="G70:I70"/>
    <mergeCell ref="K70:L70"/>
    <mergeCell ref="N70:O70"/>
    <mergeCell ref="S70:W70"/>
    <mergeCell ref="X70:AI70"/>
    <mergeCell ref="B71:G71"/>
    <mergeCell ref="A54:E55"/>
    <mergeCell ref="F54:AJ55"/>
    <mergeCell ref="A56:E57"/>
    <mergeCell ref="F56:AJ57"/>
    <mergeCell ref="A58:E61"/>
    <mergeCell ref="F58:H59"/>
    <mergeCell ref="I58:Y59"/>
    <mergeCell ref="Z58:AC59"/>
    <mergeCell ref="AD58:AJ59"/>
    <mergeCell ref="F60:H61"/>
    <mergeCell ref="I60:O61"/>
    <mergeCell ref="P60:S61"/>
    <mergeCell ref="T60:Y61"/>
    <mergeCell ref="Z60:AC61"/>
    <mergeCell ref="AD60:AJ61"/>
    <mergeCell ref="V47:W47"/>
    <mergeCell ref="Z47:AA47"/>
    <mergeCell ref="A48:E49"/>
    <mergeCell ref="F48:Q49"/>
    <mergeCell ref="R48:U49"/>
    <mergeCell ref="V48:Y49"/>
    <mergeCell ref="Z48:AC49"/>
    <mergeCell ref="AD48:AJ49"/>
    <mergeCell ref="A65:AG65"/>
    <mergeCell ref="A52:E53"/>
    <mergeCell ref="F52:T53"/>
    <mergeCell ref="U52:W53"/>
    <mergeCell ref="X52:AC53"/>
    <mergeCell ref="AD52:AG53"/>
    <mergeCell ref="AH52:AJ53"/>
  </mergeCells>
  <phoneticPr fontId="1"/>
  <conditionalFormatting sqref="F20:F21 M20:M21 T20:T21 AA20:AA21">
    <cfRule type="expression" dxfId="71" priority="27">
      <formula>$AL$20&lt;&gt;0</formula>
    </cfRule>
  </conditionalFormatting>
  <conditionalFormatting sqref="F22:F23 I22:I23">
    <cfRule type="uniqueValues" dxfId="70" priority="26"/>
  </conditionalFormatting>
  <conditionalFormatting sqref="F24:F25 I24:I25">
    <cfRule type="uniqueValues" dxfId="69" priority="24"/>
  </conditionalFormatting>
  <conditionalFormatting sqref="F26:F27 I26:I27">
    <cfRule type="uniqueValues" dxfId="68" priority="13"/>
  </conditionalFormatting>
  <conditionalFormatting sqref="F41:F42 M41:M42 T41:T42">
    <cfRule type="expression" dxfId="67" priority="19">
      <formula>$AL$41&lt;&gt;0</formula>
    </cfRule>
  </conditionalFormatting>
  <conditionalFormatting sqref="F48:Q49 V48:Y49 AD48:AJ49">
    <cfRule type="expression" dxfId="66" priority="1">
      <formula>$AL$48&lt;&gt;0</formula>
    </cfRule>
  </conditionalFormatting>
  <conditionalFormatting sqref="F39:V40 AD39:AE40 AH39:AH40">
    <cfRule type="expression" dxfId="65" priority="20">
      <formula>$AL$39&lt;&gt;0</formula>
    </cfRule>
  </conditionalFormatting>
  <conditionalFormatting sqref="F7:Z8 F10:Z11">
    <cfRule type="expression" dxfId="64" priority="30">
      <formula>$AL$7&lt;&gt;0</formula>
    </cfRule>
  </conditionalFormatting>
  <conditionalFormatting sqref="I3 W3 AA3 F12:O13 T12:AC13 F14:I15 L14:M15 P14:Q15 F16:Y19 AD16:AJ19 AA24:AJ25 F32:V33 AD32:AE33 AH32:AH33 F52:T53 X52:AC53 AH52:AJ53 F54:AJ57 I58:Y59 AD58:AJ61 I60:O61 T60:Y61 G70:I70 K70:L70 N70:O70">
    <cfRule type="notContainsBlanks" dxfId="63" priority="31">
      <formula>LEN(TRIM(F3))&gt;0</formula>
    </cfRule>
  </conditionalFormatting>
  <conditionalFormatting sqref="Q24:Q25 T24:T25">
    <cfRule type="uniqueValues" dxfId="62" priority="23"/>
  </conditionalFormatting>
  <conditionalFormatting sqref="Q28:Q29 T28:T29">
    <cfRule type="uniqueValues" dxfId="61" priority="8"/>
  </conditionalFormatting>
  <conditionalFormatting sqref="Q22:V23 AA22:AB23 AE22:AE23 AH22:AH23">
    <cfRule type="expression" dxfId="60" priority="25">
      <formula>$AL$23&lt;&gt;0</formula>
    </cfRule>
  </conditionalFormatting>
  <conditionalFormatting sqref="Q26:V27 AA26:AJ27">
    <cfRule type="expression" dxfId="59" priority="7">
      <formula>$AL$27&lt;&gt;0</formula>
    </cfRule>
  </conditionalFormatting>
  <conditionalFormatting sqref="R43:R44 X43:X44 AD43:AD44 F43:F46 L43:L46">
    <cfRule type="expression" dxfId="58" priority="18">
      <formula>$AL$43&lt;&gt;0</formula>
    </cfRule>
  </conditionalFormatting>
  <conditionalFormatting sqref="U38 Y38">
    <cfRule type="uniqueValues" dxfId="57" priority="33"/>
  </conditionalFormatting>
  <conditionalFormatting sqref="U47 Y47">
    <cfRule type="uniqueValues" dxfId="56" priority="2"/>
  </conditionalFormatting>
  <conditionalFormatting sqref="W45:AI46">
    <cfRule type="expression" dxfId="55" priority="17">
      <formula>$AL$45&lt;&gt;0</formula>
    </cfRule>
  </conditionalFormatting>
  <conditionalFormatting sqref="X14:X15 AA14:AA15">
    <cfRule type="uniqueValues" dxfId="54" priority="28"/>
  </conditionalFormatting>
  <conditionalFormatting sqref="X34:X35 AD34:AD35 F34:F37 L34:L37 R34:R37">
    <cfRule type="expression" dxfId="53" priority="22">
      <formula>$AL$34&lt;&gt;0</formula>
    </cfRule>
  </conditionalFormatting>
  <conditionalFormatting sqref="AA7:AA11">
    <cfRule type="uniqueValues" dxfId="52" priority="29"/>
  </conditionalFormatting>
  <conditionalFormatting sqref="AA28:AJ29">
    <cfRule type="expression" dxfId="51" priority="6">
      <formula>$AL$29&lt;&gt;0</formula>
    </cfRule>
  </conditionalFormatting>
  <conditionalFormatting sqref="AB36:AI37">
    <cfRule type="expression" dxfId="50" priority="21">
      <formula>$AL$36&lt;&gt;0</formula>
    </cfRule>
  </conditionalFormatting>
  <conditionalFormatting sqref="AG3">
    <cfRule type="notContainsBlanks" dxfId="49" priority="3">
      <formula>LEN(TRIM(AG3))&gt;0</formula>
    </cfRule>
  </conditionalFormatting>
  <dataValidations count="5">
    <dataValidation type="list" allowBlank="1" showInputMessage="1" showErrorMessage="1" sqref="X43 AA9:AA10 AA7 X14 AA14 T41 I22 F45 F34 M41 T20 AD43 X34 M20 L34 AD34 AA20 R34 F20 F22 R43 F36 I24 F24 T24 Q24 L45 L43 F41 F43 L36 R36 Y38 U38 I26 F26 T28 Q28 Y47 U47" xr:uid="{00000000-0002-0000-0000-000000000000}">
      <formula1>"□,■"</formula1>
    </dataValidation>
    <dataValidation type="list" allowBlank="1" showInputMessage="1" showErrorMessage="1" sqref="AA3 AG2" xr:uid="{00000000-0002-0000-0000-000001000000}">
      <formula1>"1,4,7,10"</formula1>
    </dataValidation>
    <dataValidation type="list" allowBlank="1" showInputMessage="1" showErrorMessage="1" promptTitle="申請校を選んでください" prompt="Please choose an application school" sqref="L2:S2" xr:uid="{00000000-0002-0000-0000-000002000000}">
      <formula1>"新宿校 Shinjuku,新宿OLJ校 Shinjuku-OLJ,秋葉原校 Akihabara,名古屋北校 Nagoya-Kita,京都中央校 Kyoto-Chuo,大阪校 Osaka,神戸校 Kobe,水戸校 Mito,福岡校 Fukuoka"</formula1>
    </dataValidation>
    <dataValidation type="list" allowBlank="1" showInputMessage="1" showErrorMessage="1" sqref="F48" xr:uid="{00000000-0002-0000-0000-000004000000}">
      <formula1>"ＪＬＰＴ日本語能力試験,ＢＪＴビジネス日本語能力テスト,Ｊ．ＴＥＳＴ実用日本語検定,日本語ＮＡＴ－ＴＥＳＴ,ＳＴＢＪ標準ビジネス日本語テスト,ＴＯＰＪ実用日本語運用能力試験,Ｊ－ｃｅｒｔ生活・職能日本語検定試験,ＪＬＣＴ外国人日本語能力検定,ＰＪＣ　Ｂｒｉｄｇｅ,ＪＰＴ日本語能力試験"</formula1>
    </dataValidation>
    <dataValidation type="list" allowBlank="1" showInputMessage="1" showErrorMessage="1" promptTitle="申請校を選んでください" prompt="Please choose an application school" sqref="I3:R4" xr:uid="{DF383DC1-75C3-40F9-BB21-8837FAB0D349}">
      <formula1>"新宿校 Shinjuku,OLJ校 OLJ,DBC校 DBC,上野校 Ueno,名古屋北校 Nagoya-Kita,京都中央校 Kyoto-Chuo,大阪校 Osaka,神戸校 Kobe,びわこ校 Biwako"</formula1>
    </dataValidation>
  </dataValidations>
  <pageMargins left="0.51181102362204722" right="0.47244094488188981" top="0.35433070866141736" bottom="0.15748031496062992"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58"/>
  <sheetViews>
    <sheetView showGridLines="0" view="pageBreakPreview" topLeftCell="A7" zoomScale="130" zoomScaleNormal="115" zoomScaleSheetLayoutView="130" workbookViewId="0">
      <selection activeCell="A18" sqref="A18:C19"/>
    </sheetView>
  </sheetViews>
  <sheetFormatPr defaultColWidth="2.625" defaultRowHeight="10.5" customHeight="1"/>
  <cols>
    <col min="1" max="1" width="2.625" style="45" customWidth="1"/>
    <col min="2" max="37" width="2.625" style="45"/>
    <col min="38" max="38" width="2.625" style="45" hidden="1" customWidth="1"/>
    <col min="39" max="16384" width="2.625" style="45"/>
  </cols>
  <sheetData>
    <row r="1" spans="1:38" ht="29.25" customHeight="1">
      <c r="A1" s="337" t="s">
        <v>18</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L1" s="48"/>
    </row>
    <row r="2" spans="1:38" ht="5.0999999999999996" customHeight="1">
      <c r="A2" s="3"/>
      <c r="B2" s="3"/>
      <c r="C2" s="3"/>
      <c r="D2" s="3"/>
      <c r="E2" s="3"/>
      <c r="F2" s="3"/>
      <c r="G2" s="4"/>
      <c r="H2" s="4"/>
      <c r="I2" s="4"/>
      <c r="J2" s="4"/>
      <c r="K2" s="4"/>
      <c r="L2" s="4"/>
      <c r="M2" s="4"/>
      <c r="N2" s="4"/>
      <c r="O2" s="4"/>
      <c r="P2" s="5"/>
      <c r="Q2" s="5"/>
      <c r="R2" s="5"/>
      <c r="S2" s="5"/>
      <c r="T2" s="5"/>
      <c r="U2" s="5"/>
      <c r="V2" s="5"/>
      <c r="W2" s="2"/>
      <c r="X2" s="2"/>
      <c r="Y2" s="5"/>
      <c r="Z2" s="2"/>
      <c r="AA2" s="2"/>
      <c r="AB2" s="2"/>
      <c r="AC2" s="2"/>
      <c r="AD2" s="2"/>
      <c r="AE2" s="2"/>
      <c r="AF2" s="2"/>
      <c r="AG2" s="2"/>
      <c r="AH2" s="2"/>
      <c r="AI2" s="2"/>
      <c r="AJ2" s="2"/>
      <c r="AL2" s="48"/>
    </row>
    <row r="3" spans="1:38" s="46" customFormat="1" ht="14.1" customHeight="1">
      <c r="A3" s="413" t="s">
        <v>24</v>
      </c>
      <c r="B3" s="333"/>
      <c r="C3" s="333"/>
      <c r="D3" s="333"/>
      <c r="E3" s="335"/>
      <c r="F3" s="426" t="s">
        <v>38</v>
      </c>
      <c r="G3" s="427"/>
      <c r="H3" s="427"/>
      <c r="I3" s="427"/>
      <c r="J3" s="427"/>
      <c r="K3" s="427"/>
      <c r="L3" s="427"/>
      <c r="M3" s="427"/>
      <c r="N3" s="427"/>
      <c r="O3" s="338" t="s">
        <v>37</v>
      </c>
      <c r="P3" s="338"/>
      <c r="Q3" s="338"/>
      <c r="R3" s="338"/>
      <c r="S3" s="338"/>
      <c r="T3" s="338"/>
      <c r="U3" s="338"/>
      <c r="V3" s="338"/>
      <c r="W3" s="338"/>
      <c r="X3" s="341"/>
      <c r="Y3" s="437" t="s">
        <v>36</v>
      </c>
      <c r="Z3" s="438"/>
      <c r="AA3" s="439"/>
      <c r="AB3" s="413" t="s">
        <v>27</v>
      </c>
      <c r="AC3" s="333"/>
      <c r="AD3" s="333"/>
      <c r="AE3" s="422" t="str">
        <f>IF('1Application'!F12="","",'1Application'!F12)</f>
        <v/>
      </c>
      <c r="AF3" s="423"/>
      <c r="AG3" s="423"/>
      <c r="AH3" s="423"/>
      <c r="AI3" s="423"/>
      <c r="AJ3" s="424"/>
      <c r="AL3" s="48"/>
    </row>
    <row r="4" spans="1:38" s="46" customFormat="1" ht="15.95" customHeight="1">
      <c r="A4" s="414"/>
      <c r="B4" s="360"/>
      <c r="C4" s="360"/>
      <c r="D4" s="360"/>
      <c r="E4" s="425"/>
      <c r="F4" s="428" t="str">
        <f>IF('1Application'!F7="",IF('1Application'!P7="","",UPPER('1Application'!P7)),UPPER('1Application'!F7&amp;"　"&amp;'1Application'!P7))</f>
        <v/>
      </c>
      <c r="G4" s="429"/>
      <c r="H4" s="429"/>
      <c r="I4" s="429"/>
      <c r="J4" s="429"/>
      <c r="K4" s="429"/>
      <c r="L4" s="429"/>
      <c r="M4" s="429"/>
      <c r="N4" s="429"/>
      <c r="O4" s="429"/>
      <c r="P4" s="429"/>
      <c r="Q4" s="429"/>
      <c r="R4" s="429"/>
      <c r="S4" s="429"/>
      <c r="T4" s="429"/>
      <c r="U4" s="429"/>
      <c r="V4" s="429"/>
      <c r="W4" s="429"/>
      <c r="X4" s="430"/>
      <c r="Y4" s="440" t="str">
        <f>IF('1Application'!AA7="","□",'1Application'!AA7)</f>
        <v>□</v>
      </c>
      <c r="Z4" s="318" t="s">
        <v>26</v>
      </c>
      <c r="AA4" s="351"/>
      <c r="AB4" s="414"/>
      <c r="AC4" s="360"/>
      <c r="AD4" s="360"/>
      <c r="AE4" s="422"/>
      <c r="AF4" s="423"/>
      <c r="AG4" s="423"/>
      <c r="AH4" s="423"/>
      <c r="AI4" s="423"/>
      <c r="AJ4" s="424"/>
      <c r="AL4" s="48">
        <f>IF(F6="",0,IF(F4="",1,2))</f>
        <v>0</v>
      </c>
    </row>
    <row r="5" spans="1:38" s="46" customFormat="1" ht="15.95" customHeight="1">
      <c r="A5" s="415"/>
      <c r="B5" s="334"/>
      <c r="C5" s="334"/>
      <c r="D5" s="334"/>
      <c r="E5" s="336"/>
      <c r="F5" s="431"/>
      <c r="G5" s="432"/>
      <c r="H5" s="432"/>
      <c r="I5" s="432"/>
      <c r="J5" s="432"/>
      <c r="K5" s="432"/>
      <c r="L5" s="432"/>
      <c r="M5" s="432"/>
      <c r="N5" s="432"/>
      <c r="O5" s="432"/>
      <c r="P5" s="432"/>
      <c r="Q5" s="432"/>
      <c r="R5" s="432"/>
      <c r="S5" s="432"/>
      <c r="T5" s="432"/>
      <c r="U5" s="432"/>
      <c r="V5" s="432"/>
      <c r="W5" s="432"/>
      <c r="X5" s="433"/>
      <c r="Y5" s="440"/>
      <c r="Z5" s="318"/>
      <c r="AA5" s="351"/>
      <c r="AB5" s="415"/>
      <c r="AC5" s="334"/>
      <c r="AD5" s="334"/>
      <c r="AE5" s="422"/>
      <c r="AF5" s="423"/>
      <c r="AG5" s="423"/>
      <c r="AH5" s="423"/>
      <c r="AI5" s="423"/>
      <c r="AJ5" s="424"/>
      <c r="AL5" s="48"/>
    </row>
    <row r="6" spans="1:38" s="46" customFormat="1" ht="15.95" customHeight="1">
      <c r="A6" s="413" t="s">
        <v>25</v>
      </c>
      <c r="B6" s="333"/>
      <c r="C6" s="333"/>
      <c r="D6" s="333"/>
      <c r="E6" s="335"/>
      <c r="F6" s="434" t="str">
        <f>IF('1Application'!F10="",IF('1Application'!P10="","",UPPER('1Application'!P10)),UPPER('1Application'!F10)&amp;"　"&amp;UPPER('1Application'!P10))</f>
        <v/>
      </c>
      <c r="G6" s="435"/>
      <c r="H6" s="435"/>
      <c r="I6" s="435"/>
      <c r="J6" s="435"/>
      <c r="K6" s="435"/>
      <c r="L6" s="435"/>
      <c r="M6" s="435"/>
      <c r="N6" s="435"/>
      <c r="O6" s="435"/>
      <c r="P6" s="435"/>
      <c r="Q6" s="435"/>
      <c r="R6" s="435"/>
      <c r="S6" s="435"/>
      <c r="T6" s="435"/>
      <c r="U6" s="435"/>
      <c r="V6" s="435"/>
      <c r="W6" s="435"/>
      <c r="X6" s="436"/>
      <c r="Y6" s="440" t="str">
        <f>IF('1Application'!AA9="","□",'1Application'!AA9)</f>
        <v>□</v>
      </c>
      <c r="Z6" s="318" t="s">
        <v>29</v>
      </c>
      <c r="AA6" s="351"/>
      <c r="AB6" s="413" t="s">
        <v>79</v>
      </c>
      <c r="AC6" s="333"/>
      <c r="AD6" s="333"/>
      <c r="AE6" s="422" t="str">
        <f>IF('1Application'!T12="","",'1Application'!T12)</f>
        <v/>
      </c>
      <c r="AF6" s="423"/>
      <c r="AG6" s="423"/>
      <c r="AH6" s="423"/>
      <c r="AI6" s="423"/>
      <c r="AJ6" s="424"/>
      <c r="AL6" s="48"/>
    </row>
    <row r="7" spans="1:38" s="46" customFormat="1" ht="15.95" customHeight="1">
      <c r="A7" s="415"/>
      <c r="B7" s="334"/>
      <c r="C7" s="334"/>
      <c r="D7" s="334"/>
      <c r="E7" s="336"/>
      <c r="F7" s="431"/>
      <c r="G7" s="432"/>
      <c r="H7" s="432"/>
      <c r="I7" s="432"/>
      <c r="J7" s="432"/>
      <c r="K7" s="432"/>
      <c r="L7" s="432"/>
      <c r="M7" s="432"/>
      <c r="N7" s="432"/>
      <c r="O7" s="432"/>
      <c r="P7" s="432"/>
      <c r="Q7" s="432"/>
      <c r="R7" s="432"/>
      <c r="S7" s="432"/>
      <c r="T7" s="432"/>
      <c r="U7" s="432"/>
      <c r="V7" s="432"/>
      <c r="W7" s="432"/>
      <c r="X7" s="433"/>
      <c r="Y7" s="441"/>
      <c r="Z7" s="315"/>
      <c r="AA7" s="332"/>
      <c r="AB7" s="415"/>
      <c r="AC7" s="334"/>
      <c r="AD7" s="334"/>
      <c r="AE7" s="422"/>
      <c r="AF7" s="423"/>
      <c r="AG7" s="423"/>
      <c r="AH7" s="423"/>
      <c r="AI7" s="423"/>
      <c r="AJ7" s="424"/>
      <c r="AL7" s="48"/>
    </row>
    <row r="8" spans="1:38" s="46" customFormat="1" ht="15.95" customHeight="1">
      <c r="A8" s="413" t="s">
        <v>35</v>
      </c>
      <c r="B8" s="391"/>
      <c r="C8" s="391"/>
      <c r="D8" s="391"/>
      <c r="E8" s="393"/>
      <c r="F8" s="451" t="str">
        <f>IF('1Application'!F14="","",DATEVALUE('1Application'!F14&amp;"/"&amp;'1Application'!L14&amp;"/"&amp;'1Application'!P14))</f>
        <v/>
      </c>
      <c r="G8" s="452"/>
      <c r="H8" s="452"/>
      <c r="I8" s="452"/>
      <c r="J8" s="452"/>
      <c r="K8" s="452"/>
      <c r="L8" s="452"/>
      <c r="M8" s="452"/>
      <c r="N8" s="453"/>
      <c r="O8" s="413" t="s">
        <v>30</v>
      </c>
      <c r="P8" s="391"/>
      <c r="Q8" s="391"/>
      <c r="R8" s="393"/>
      <c r="S8" s="459" t="str">
        <f>IF('1Application'!X14="","□",'1Application'!X14)</f>
        <v>□</v>
      </c>
      <c r="T8" s="328" t="s">
        <v>33</v>
      </c>
      <c r="U8" s="352"/>
      <c r="V8" s="457" t="str">
        <f>IF('1Application'!AA14="","□",'1Application'!AA14)</f>
        <v>□</v>
      </c>
      <c r="W8" s="314" t="s">
        <v>34</v>
      </c>
      <c r="X8" s="331"/>
      <c r="Y8" s="413" t="s">
        <v>73</v>
      </c>
      <c r="Z8" s="333"/>
      <c r="AA8" s="335"/>
      <c r="AB8" s="434" t="str">
        <f>IF('1Application'!AD16="","",'1Application'!AD16)</f>
        <v/>
      </c>
      <c r="AC8" s="435"/>
      <c r="AD8" s="435"/>
      <c r="AE8" s="435"/>
      <c r="AF8" s="435"/>
      <c r="AG8" s="435"/>
      <c r="AH8" s="435"/>
      <c r="AI8" s="435"/>
      <c r="AJ8" s="436"/>
      <c r="AL8" s="48"/>
    </row>
    <row r="9" spans="1:38" s="46" customFormat="1" ht="15.95" customHeight="1">
      <c r="A9" s="442"/>
      <c r="B9" s="392"/>
      <c r="C9" s="392"/>
      <c r="D9" s="392"/>
      <c r="E9" s="394"/>
      <c r="F9" s="454"/>
      <c r="G9" s="455"/>
      <c r="H9" s="455"/>
      <c r="I9" s="455"/>
      <c r="J9" s="455"/>
      <c r="K9" s="455"/>
      <c r="L9" s="455"/>
      <c r="M9" s="455"/>
      <c r="N9" s="456"/>
      <c r="O9" s="442"/>
      <c r="P9" s="392"/>
      <c r="Q9" s="392"/>
      <c r="R9" s="394"/>
      <c r="S9" s="441"/>
      <c r="T9" s="353"/>
      <c r="U9" s="353"/>
      <c r="V9" s="458"/>
      <c r="W9" s="315"/>
      <c r="X9" s="332"/>
      <c r="Y9" s="415"/>
      <c r="Z9" s="334"/>
      <c r="AA9" s="336"/>
      <c r="AB9" s="431"/>
      <c r="AC9" s="432"/>
      <c r="AD9" s="432"/>
      <c r="AE9" s="432"/>
      <c r="AF9" s="432"/>
      <c r="AG9" s="432"/>
      <c r="AH9" s="432"/>
      <c r="AI9" s="432"/>
      <c r="AJ9" s="433"/>
      <c r="AL9" s="48"/>
    </row>
    <row r="10" spans="1:38" s="46" customFormat="1" ht="15.95" customHeight="1">
      <c r="A10" s="413" t="s">
        <v>64</v>
      </c>
      <c r="B10" s="391"/>
      <c r="C10" s="391"/>
      <c r="D10" s="391"/>
      <c r="E10" s="393"/>
      <c r="F10" s="434" t="str">
        <f>IF('1Application'!F16="","",'1Application'!F16)</f>
        <v/>
      </c>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6"/>
      <c r="AL10" s="48"/>
    </row>
    <row r="11" spans="1:38" s="46" customFormat="1" ht="15.95" customHeight="1">
      <c r="A11" s="442"/>
      <c r="B11" s="392"/>
      <c r="C11" s="392"/>
      <c r="D11" s="392"/>
      <c r="E11" s="394"/>
      <c r="F11" s="431"/>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3"/>
      <c r="AL11" s="48"/>
    </row>
    <row r="12" spans="1:38" s="46" customFormat="1" ht="15.95" customHeight="1">
      <c r="A12" s="413" t="s">
        <v>237</v>
      </c>
      <c r="B12" s="391"/>
      <c r="C12" s="391"/>
      <c r="D12" s="391"/>
      <c r="E12" s="393"/>
      <c r="F12" s="434" t="str">
        <f>IF('1Application'!F18="","",'1Application'!F18)</f>
        <v/>
      </c>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6"/>
      <c r="AL12" s="48"/>
    </row>
    <row r="13" spans="1:38" s="46" customFormat="1" ht="15.95" customHeight="1">
      <c r="A13" s="442"/>
      <c r="B13" s="392"/>
      <c r="C13" s="392"/>
      <c r="D13" s="392"/>
      <c r="E13" s="394"/>
      <c r="F13" s="431"/>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3"/>
      <c r="AL13" s="48"/>
    </row>
    <row r="14" spans="1:38" s="46" customFormat="1" ht="5.0999999999999996" customHeight="1">
      <c r="A14" s="79"/>
      <c r="B14" s="79"/>
      <c r="C14" s="79"/>
      <c r="D14" s="79"/>
      <c r="E14" s="79"/>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L14" s="48"/>
    </row>
    <row r="15" spans="1:38" s="48" customFormat="1" ht="18" customHeight="1">
      <c r="A15" s="9" t="s">
        <v>329</v>
      </c>
      <c r="B15" s="10"/>
      <c r="C15" s="10"/>
      <c r="D15" s="10"/>
      <c r="E15" s="10"/>
      <c r="F15" s="10"/>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8" s="46" customFormat="1" ht="15" customHeight="1">
      <c r="A16" s="446" t="s">
        <v>80</v>
      </c>
      <c r="B16" s="447"/>
      <c r="C16" s="448"/>
      <c r="D16" s="446" t="s">
        <v>59</v>
      </c>
      <c r="E16" s="447"/>
      <c r="F16" s="447"/>
      <c r="G16" s="447"/>
      <c r="H16" s="447"/>
      <c r="I16" s="447"/>
      <c r="J16" s="447"/>
      <c r="K16" s="413" t="s">
        <v>199</v>
      </c>
      <c r="L16" s="391"/>
      <c r="M16" s="391"/>
      <c r="N16" s="391"/>
      <c r="O16" s="391"/>
      <c r="P16" s="393"/>
      <c r="Q16" s="413" t="s">
        <v>60</v>
      </c>
      <c r="R16" s="391"/>
      <c r="S16" s="391"/>
      <c r="T16" s="391"/>
      <c r="U16" s="391"/>
      <c r="V16" s="393"/>
      <c r="W16" s="413" t="s">
        <v>81</v>
      </c>
      <c r="X16" s="391"/>
      <c r="Y16" s="391"/>
      <c r="Z16" s="391"/>
      <c r="AA16" s="391"/>
      <c r="AB16" s="391"/>
      <c r="AC16" s="391"/>
      <c r="AD16" s="391"/>
      <c r="AE16" s="391"/>
      <c r="AF16" s="391"/>
      <c r="AG16" s="391"/>
      <c r="AH16" s="391"/>
      <c r="AI16" s="391"/>
      <c r="AJ16" s="393"/>
      <c r="AL16" s="48"/>
    </row>
    <row r="17" spans="1:38" s="46" customFormat="1" ht="15" customHeight="1">
      <c r="A17" s="449"/>
      <c r="B17" s="405"/>
      <c r="C17" s="450"/>
      <c r="D17" s="449"/>
      <c r="E17" s="405"/>
      <c r="F17" s="405"/>
      <c r="G17" s="405"/>
      <c r="H17" s="405"/>
      <c r="I17" s="405"/>
      <c r="J17" s="405"/>
      <c r="K17" s="442"/>
      <c r="L17" s="392"/>
      <c r="M17" s="392"/>
      <c r="N17" s="392"/>
      <c r="O17" s="392"/>
      <c r="P17" s="394"/>
      <c r="Q17" s="442"/>
      <c r="R17" s="392"/>
      <c r="S17" s="392"/>
      <c r="T17" s="392"/>
      <c r="U17" s="392"/>
      <c r="V17" s="394"/>
      <c r="W17" s="442"/>
      <c r="X17" s="392"/>
      <c r="Y17" s="392"/>
      <c r="Z17" s="392"/>
      <c r="AA17" s="392"/>
      <c r="AB17" s="392"/>
      <c r="AC17" s="392"/>
      <c r="AD17" s="392"/>
      <c r="AE17" s="392"/>
      <c r="AF17" s="392"/>
      <c r="AG17" s="392"/>
      <c r="AH17" s="392"/>
      <c r="AI17" s="392"/>
      <c r="AJ17" s="394"/>
      <c r="AL17" s="48"/>
    </row>
    <row r="18" spans="1:38" s="47" customFormat="1" ht="15.95" customHeight="1">
      <c r="A18" s="443"/>
      <c r="B18" s="444"/>
      <c r="C18" s="445"/>
      <c r="D18" s="443"/>
      <c r="E18" s="444"/>
      <c r="F18" s="444"/>
      <c r="G18" s="444"/>
      <c r="H18" s="444"/>
      <c r="I18" s="444"/>
      <c r="J18" s="445"/>
      <c r="K18" s="460"/>
      <c r="L18" s="461"/>
      <c r="M18" s="461"/>
      <c r="N18" s="461"/>
      <c r="O18" s="461"/>
      <c r="P18" s="462"/>
      <c r="Q18" s="443"/>
      <c r="R18" s="444"/>
      <c r="S18" s="444"/>
      <c r="T18" s="444"/>
      <c r="U18" s="444"/>
      <c r="V18" s="445"/>
      <c r="W18" s="416"/>
      <c r="X18" s="417"/>
      <c r="Y18" s="417"/>
      <c r="Z18" s="417"/>
      <c r="AA18" s="417"/>
      <c r="AB18" s="417"/>
      <c r="AC18" s="417"/>
      <c r="AD18" s="417"/>
      <c r="AE18" s="417"/>
      <c r="AF18" s="417"/>
      <c r="AG18" s="417"/>
      <c r="AH18" s="417"/>
      <c r="AI18" s="417"/>
      <c r="AJ18" s="418"/>
      <c r="AL18" s="48">
        <f>IF(W18="",0,1)</f>
        <v>0</v>
      </c>
    </row>
    <row r="19" spans="1:38" s="47" customFormat="1" ht="15.95" customHeight="1">
      <c r="A19" s="443"/>
      <c r="B19" s="444"/>
      <c r="C19" s="445"/>
      <c r="D19" s="443"/>
      <c r="E19" s="444"/>
      <c r="F19" s="444"/>
      <c r="G19" s="444"/>
      <c r="H19" s="444"/>
      <c r="I19" s="444"/>
      <c r="J19" s="445"/>
      <c r="K19" s="460"/>
      <c r="L19" s="461"/>
      <c r="M19" s="461"/>
      <c r="N19" s="461"/>
      <c r="O19" s="461"/>
      <c r="P19" s="462"/>
      <c r="Q19" s="443"/>
      <c r="R19" s="444"/>
      <c r="S19" s="444"/>
      <c r="T19" s="444"/>
      <c r="U19" s="444"/>
      <c r="V19" s="445"/>
      <c r="W19" s="419"/>
      <c r="X19" s="420"/>
      <c r="Y19" s="420"/>
      <c r="Z19" s="420"/>
      <c r="AA19" s="420"/>
      <c r="AB19" s="420"/>
      <c r="AC19" s="420"/>
      <c r="AD19" s="420"/>
      <c r="AE19" s="420"/>
      <c r="AF19" s="420"/>
      <c r="AG19" s="420"/>
      <c r="AH19" s="420"/>
      <c r="AI19" s="420"/>
      <c r="AJ19" s="421"/>
      <c r="AL19" s="48"/>
    </row>
    <row r="20" spans="1:38" s="47" customFormat="1" ht="15.95" customHeight="1">
      <c r="A20" s="443"/>
      <c r="B20" s="444"/>
      <c r="C20" s="445"/>
      <c r="D20" s="443"/>
      <c r="E20" s="444"/>
      <c r="F20" s="444"/>
      <c r="G20" s="444"/>
      <c r="H20" s="444"/>
      <c r="I20" s="444"/>
      <c r="J20" s="445"/>
      <c r="K20" s="460"/>
      <c r="L20" s="461"/>
      <c r="M20" s="461"/>
      <c r="N20" s="461"/>
      <c r="O20" s="461"/>
      <c r="P20" s="462"/>
      <c r="Q20" s="443"/>
      <c r="R20" s="444"/>
      <c r="S20" s="444"/>
      <c r="T20" s="444"/>
      <c r="U20" s="444"/>
      <c r="V20" s="445"/>
      <c r="W20" s="416"/>
      <c r="X20" s="417"/>
      <c r="Y20" s="417"/>
      <c r="Z20" s="417"/>
      <c r="AA20" s="417"/>
      <c r="AB20" s="417"/>
      <c r="AC20" s="417"/>
      <c r="AD20" s="417"/>
      <c r="AE20" s="417"/>
      <c r="AF20" s="417"/>
      <c r="AG20" s="417"/>
      <c r="AH20" s="417"/>
      <c r="AI20" s="417"/>
      <c r="AJ20" s="418"/>
      <c r="AL20" s="48"/>
    </row>
    <row r="21" spans="1:38" s="47" customFormat="1" ht="15.95" customHeight="1">
      <c r="A21" s="443"/>
      <c r="B21" s="444"/>
      <c r="C21" s="445"/>
      <c r="D21" s="443"/>
      <c r="E21" s="444"/>
      <c r="F21" s="444"/>
      <c r="G21" s="444"/>
      <c r="H21" s="444"/>
      <c r="I21" s="444"/>
      <c r="J21" s="445"/>
      <c r="K21" s="460"/>
      <c r="L21" s="461"/>
      <c r="M21" s="461"/>
      <c r="N21" s="461"/>
      <c r="O21" s="461"/>
      <c r="P21" s="462"/>
      <c r="Q21" s="443"/>
      <c r="R21" s="444"/>
      <c r="S21" s="444"/>
      <c r="T21" s="444"/>
      <c r="U21" s="444"/>
      <c r="V21" s="445"/>
      <c r="W21" s="419"/>
      <c r="X21" s="420"/>
      <c r="Y21" s="420"/>
      <c r="Z21" s="420"/>
      <c r="AA21" s="420"/>
      <c r="AB21" s="420"/>
      <c r="AC21" s="420"/>
      <c r="AD21" s="420"/>
      <c r="AE21" s="420"/>
      <c r="AF21" s="420"/>
      <c r="AG21" s="420"/>
      <c r="AH21" s="420"/>
      <c r="AI21" s="420"/>
      <c r="AJ21" s="421"/>
      <c r="AL21" s="48"/>
    </row>
    <row r="22" spans="1:38" s="47" customFormat="1" ht="15.95" customHeight="1">
      <c r="A22" s="443"/>
      <c r="B22" s="444"/>
      <c r="C22" s="445"/>
      <c r="D22" s="443"/>
      <c r="E22" s="444"/>
      <c r="F22" s="444"/>
      <c r="G22" s="444"/>
      <c r="H22" s="444"/>
      <c r="I22" s="444"/>
      <c r="J22" s="445"/>
      <c r="K22" s="460"/>
      <c r="L22" s="461"/>
      <c r="M22" s="461"/>
      <c r="N22" s="461"/>
      <c r="O22" s="461"/>
      <c r="P22" s="462"/>
      <c r="Q22" s="443"/>
      <c r="R22" s="444"/>
      <c r="S22" s="444"/>
      <c r="T22" s="444"/>
      <c r="U22" s="444"/>
      <c r="V22" s="445"/>
      <c r="W22" s="416"/>
      <c r="X22" s="417"/>
      <c r="Y22" s="417"/>
      <c r="Z22" s="417"/>
      <c r="AA22" s="417"/>
      <c r="AB22" s="417"/>
      <c r="AC22" s="417"/>
      <c r="AD22" s="417"/>
      <c r="AE22" s="417"/>
      <c r="AF22" s="417"/>
      <c r="AG22" s="417"/>
      <c r="AH22" s="417"/>
      <c r="AI22" s="417"/>
      <c r="AJ22" s="418"/>
      <c r="AL22" s="48"/>
    </row>
    <row r="23" spans="1:38" s="47" customFormat="1" ht="15.95" customHeight="1">
      <c r="A23" s="443"/>
      <c r="B23" s="444"/>
      <c r="C23" s="445"/>
      <c r="D23" s="443"/>
      <c r="E23" s="444"/>
      <c r="F23" s="444"/>
      <c r="G23" s="444"/>
      <c r="H23" s="444"/>
      <c r="I23" s="444"/>
      <c r="J23" s="445"/>
      <c r="K23" s="460"/>
      <c r="L23" s="461"/>
      <c r="M23" s="461"/>
      <c r="N23" s="461"/>
      <c r="O23" s="461"/>
      <c r="P23" s="462"/>
      <c r="Q23" s="443"/>
      <c r="R23" s="444"/>
      <c r="S23" s="444"/>
      <c r="T23" s="444"/>
      <c r="U23" s="444"/>
      <c r="V23" s="445"/>
      <c r="W23" s="419"/>
      <c r="X23" s="420"/>
      <c r="Y23" s="420"/>
      <c r="Z23" s="420"/>
      <c r="AA23" s="420"/>
      <c r="AB23" s="420"/>
      <c r="AC23" s="420"/>
      <c r="AD23" s="420"/>
      <c r="AE23" s="420"/>
      <c r="AF23" s="420"/>
      <c r="AG23" s="420"/>
      <c r="AH23" s="420"/>
      <c r="AI23" s="420"/>
      <c r="AJ23" s="421"/>
      <c r="AL23" s="48"/>
    </row>
    <row r="24" spans="1:38" s="47" customFormat="1" ht="15.95" customHeight="1">
      <c r="A24" s="443"/>
      <c r="B24" s="444"/>
      <c r="C24" s="445"/>
      <c r="D24" s="443"/>
      <c r="E24" s="444"/>
      <c r="F24" s="444"/>
      <c r="G24" s="444"/>
      <c r="H24" s="444"/>
      <c r="I24" s="444"/>
      <c r="J24" s="445"/>
      <c r="K24" s="460"/>
      <c r="L24" s="461"/>
      <c r="M24" s="461"/>
      <c r="N24" s="461"/>
      <c r="O24" s="461"/>
      <c r="P24" s="462"/>
      <c r="Q24" s="443"/>
      <c r="R24" s="444"/>
      <c r="S24" s="444"/>
      <c r="T24" s="444"/>
      <c r="U24" s="444"/>
      <c r="V24" s="445"/>
      <c r="W24" s="419"/>
      <c r="X24" s="420"/>
      <c r="Y24" s="420"/>
      <c r="Z24" s="420"/>
      <c r="AA24" s="420"/>
      <c r="AB24" s="420"/>
      <c r="AC24" s="420"/>
      <c r="AD24" s="420"/>
      <c r="AE24" s="420"/>
      <c r="AF24" s="420"/>
      <c r="AG24" s="420"/>
      <c r="AH24" s="420"/>
      <c r="AI24" s="420"/>
      <c r="AJ24" s="421"/>
      <c r="AL24" s="48"/>
    </row>
    <row r="25" spans="1:38" s="47" customFormat="1" ht="15.95" customHeight="1">
      <c r="A25" s="443"/>
      <c r="B25" s="444"/>
      <c r="C25" s="445"/>
      <c r="D25" s="443"/>
      <c r="E25" s="444"/>
      <c r="F25" s="444"/>
      <c r="G25" s="444"/>
      <c r="H25" s="444"/>
      <c r="I25" s="444"/>
      <c r="J25" s="445"/>
      <c r="K25" s="460"/>
      <c r="L25" s="461"/>
      <c r="M25" s="461"/>
      <c r="N25" s="461"/>
      <c r="O25" s="461"/>
      <c r="P25" s="462"/>
      <c r="Q25" s="443"/>
      <c r="R25" s="444"/>
      <c r="S25" s="444"/>
      <c r="T25" s="444"/>
      <c r="U25" s="444"/>
      <c r="V25" s="445"/>
      <c r="W25" s="419"/>
      <c r="X25" s="420"/>
      <c r="Y25" s="420"/>
      <c r="Z25" s="420"/>
      <c r="AA25" s="420"/>
      <c r="AB25" s="420"/>
      <c r="AC25" s="420"/>
      <c r="AD25" s="420"/>
      <c r="AE25" s="420"/>
      <c r="AF25" s="420"/>
      <c r="AG25" s="420"/>
      <c r="AH25" s="420"/>
      <c r="AI25" s="420"/>
      <c r="AJ25" s="421"/>
      <c r="AL25" s="48"/>
    </row>
    <row r="26" spans="1:38" s="47" customFormat="1" ht="15.95" customHeight="1">
      <c r="A26" s="443"/>
      <c r="B26" s="444"/>
      <c r="C26" s="445"/>
      <c r="D26" s="443"/>
      <c r="E26" s="444"/>
      <c r="F26" s="444"/>
      <c r="G26" s="444"/>
      <c r="H26" s="444"/>
      <c r="I26" s="444"/>
      <c r="J26" s="445"/>
      <c r="K26" s="460"/>
      <c r="L26" s="461"/>
      <c r="M26" s="461"/>
      <c r="N26" s="461"/>
      <c r="O26" s="461"/>
      <c r="P26" s="462"/>
      <c r="Q26" s="443"/>
      <c r="R26" s="444"/>
      <c r="S26" s="444"/>
      <c r="T26" s="444"/>
      <c r="U26" s="444"/>
      <c r="V26" s="445"/>
      <c r="W26" s="416"/>
      <c r="X26" s="417"/>
      <c r="Y26" s="417"/>
      <c r="Z26" s="417"/>
      <c r="AA26" s="417"/>
      <c r="AB26" s="417"/>
      <c r="AC26" s="417"/>
      <c r="AD26" s="417"/>
      <c r="AE26" s="417"/>
      <c r="AF26" s="417"/>
      <c r="AG26" s="417"/>
      <c r="AH26" s="417"/>
      <c r="AI26" s="417"/>
      <c r="AJ26" s="418"/>
      <c r="AL26" s="48"/>
    </row>
    <row r="27" spans="1:38" s="47" customFormat="1" ht="15.95" customHeight="1">
      <c r="A27" s="443"/>
      <c r="B27" s="444"/>
      <c r="C27" s="445"/>
      <c r="D27" s="443"/>
      <c r="E27" s="444"/>
      <c r="F27" s="444"/>
      <c r="G27" s="444"/>
      <c r="H27" s="444"/>
      <c r="I27" s="444"/>
      <c r="J27" s="445"/>
      <c r="K27" s="460"/>
      <c r="L27" s="461"/>
      <c r="M27" s="461"/>
      <c r="N27" s="461"/>
      <c r="O27" s="461"/>
      <c r="P27" s="462"/>
      <c r="Q27" s="443"/>
      <c r="R27" s="444"/>
      <c r="S27" s="444"/>
      <c r="T27" s="444"/>
      <c r="U27" s="444"/>
      <c r="V27" s="445"/>
      <c r="W27" s="419"/>
      <c r="X27" s="420"/>
      <c r="Y27" s="420"/>
      <c r="Z27" s="420"/>
      <c r="AA27" s="420"/>
      <c r="AB27" s="420"/>
      <c r="AC27" s="420"/>
      <c r="AD27" s="420"/>
      <c r="AE27" s="420"/>
      <c r="AF27" s="420"/>
      <c r="AG27" s="420"/>
      <c r="AH27" s="420"/>
      <c r="AI27" s="420"/>
      <c r="AJ27" s="421"/>
      <c r="AL27" s="48"/>
    </row>
    <row r="28" spans="1:38" s="47" customFormat="1" ht="15.95" customHeight="1">
      <c r="A28" s="443"/>
      <c r="B28" s="444"/>
      <c r="C28" s="445"/>
      <c r="D28" s="443"/>
      <c r="E28" s="444"/>
      <c r="F28" s="444"/>
      <c r="G28" s="444"/>
      <c r="H28" s="444"/>
      <c r="I28" s="444"/>
      <c r="J28" s="445"/>
      <c r="K28" s="460"/>
      <c r="L28" s="461"/>
      <c r="M28" s="461"/>
      <c r="N28" s="461"/>
      <c r="O28" s="461"/>
      <c r="P28" s="462"/>
      <c r="Q28" s="443"/>
      <c r="R28" s="444"/>
      <c r="S28" s="444"/>
      <c r="T28" s="444"/>
      <c r="U28" s="444"/>
      <c r="V28" s="445"/>
      <c r="W28" s="419"/>
      <c r="X28" s="420"/>
      <c r="Y28" s="420"/>
      <c r="Z28" s="420"/>
      <c r="AA28" s="420"/>
      <c r="AB28" s="420"/>
      <c r="AC28" s="420"/>
      <c r="AD28" s="420"/>
      <c r="AE28" s="420"/>
      <c r="AF28" s="420"/>
      <c r="AG28" s="420"/>
      <c r="AH28" s="420"/>
      <c r="AI28" s="420"/>
      <c r="AJ28" s="421"/>
      <c r="AL28" s="48"/>
    </row>
    <row r="29" spans="1:38" s="47" customFormat="1" ht="15.95" customHeight="1">
      <c r="A29" s="443"/>
      <c r="B29" s="444"/>
      <c r="C29" s="445"/>
      <c r="D29" s="443"/>
      <c r="E29" s="444"/>
      <c r="F29" s="444"/>
      <c r="G29" s="444"/>
      <c r="H29" s="444"/>
      <c r="I29" s="444"/>
      <c r="J29" s="445"/>
      <c r="K29" s="460"/>
      <c r="L29" s="461"/>
      <c r="M29" s="461"/>
      <c r="N29" s="461"/>
      <c r="O29" s="461"/>
      <c r="P29" s="462"/>
      <c r="Q29" s="443"/>
      <c r="R29" s="444"/>
      <c r="S29" s="444"/>
      <c r="T29" s="444"/>
      <c r="U29" s="444"/>
      <c r="V29" s="445"/>
      <c r="W29" s="419"/>
      <c r="X29" s="420"/>
      <c r="Y29" s="420"/>
      <c r="Z29" s="420"/>
      <c r="AA29" s="420"/>
      <c r="AB29" s="420"/>
      <c r="AC29" s="420"/>
      <c r="AD29" s="420"/>
      <c r="AE29" s="420"/>
      <c r="AF29" s="420"/>
      <c r="AG29" s="420"/>
      <c r="AH29" s="420"/>
      <c r="AI29" s="420"/>
      <c r="AJ29" s="421"/>
      <c r="AL29" s="48"/>
    </row>
    <row r="30" spans="1:38" s="47" customFormat="1" ht="15.95" customHeight="1">
      <c r="A30" s="443"/>
      <c r="B30" s="444"/>
      <c r="C30" s="445"/>
      <c r="D30" s="443"/>
      <c r="E30" s="444"/>
      <c r="F30" s="444"/>
      <c r="G30" s="444"/>
      <c r="H30" s="444"/>
      <c r="I30" s="444"/>
      <c r="J30" s="445"/>
      <c r="K30" s="460"/>
      <c r="L30" s="461"/>
      <c r="M30" s="461"/>
      <c r="N30" s="461"/>
      <c r="O30" s="461"/>
      <c r="P30" s="462"/>
      <c r="Q30" s="443"/>
      <c r="R30" s="444"/>
      <c r="S30" s="444"/>
      <c r="T30" s="444"/>
      <c r="U30" s="444"/>
      <c r="V30" s="445"/>
      <c r="W30" s="419"/>
      <c r="X30" s="420"/>
      <c r="Y30" s="420"/>
      <c r="Z30" s="420"/>
      <c r="AA30" s="420"/>
      <c r="AB30" s="420"/>
      <c r="AC30" s="420"/>
      <c r="AD30" s="420"/>
      <c r="AE30" s="420"/>
      <c r="AF30" s="420"/>
      <c r="AG30" s="420"/>
      <c r="AH30" s="420"/>
      <c r="AI30" s="420"/>
      <c r="AJ30" s="421"/>
      <c r="AL30" s="48"/>
    </row>
    <row r="31" spans="1:38" s="47" customFormat="1" ht="15.95" customHeight="1">
      <c r="A31" s="463"/>
      <c r="B31" s="464"/>
      <c r="C31" s="465"/>
      <c r="D31" s="463"/>
      <c r="E31" s="464"/>
      <c r="F31" s="464"/>
      <c r="G31" s="464"/>
      <c r="H31" s="464"/>
      <c r="I31" s="464"/>
      <c r="J31" s="465"/>
      <c r="K31" s="482"/>
      <c r="L31" s="483"/>
      <c r="M31" s="483"/>
      <c r="N31" s="483"/>
      <c r="O31" s="483"/>
      <c r="P31" s="484"/>
      <c r="Q31" s="463"/>
      <c r="R31" s="464"/>
      <c r="S31" s="464"/>
      <c r="T31" s="464"/>
      <c r="U31" s="464"/>
      <c r="V31" s="465"/>
      <c r="W31" s="485"/>
      <c r="X31" s="486"/>
      <c r="Y31" s="486"/>
      <c r="Z31" s="486"/>
      <c r="AA31" s="486"/>
      <c r="AB31" s="486"/>
      <c r="AC31" s="486"/>
      <c r="AD31" s="486"/>
      <c r="AE31" s="486"/>
      <c r="AF31" s="486"/>
      <c r="AG31" s="486"/>
      <c r="AH31" s="486"/>
      <c r="AI31" s="486"/>
      <c r="AJ31" s="487"/>
      <c r="AL31" s="48"/>
    </row>
    <row r="32" spans="1:38" s="46" customFormat="1" ht="5.0999999999999996" customHeight="1">
      <c r="A32" s="65"/>
      <c r="B32" s="65"/>
      <c r="C32" s="65"/>
      <c r="D32" s="65"/>
      <c r="E32" s="65"/>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L32" s="48"/>
    </row>
    <row r="33" spans="1:38" s="48" customFormat="1" ht="18" customHeight="1">
      <c r="A33" s="57" t="s">
        <v>400</v>
      </c>
      <c r="B33" s="57"/>
      <c r="C33" s="58"/>
      <c r="D33" s="58"/>
      <c r="E33" s="58"/>
      <c r="F33" s="58"/>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row>
    <row r="34" spans="1:38" s="47" customFormat="1" ht="15" customHeight="1">
      <c r="A34" s="470" t="s">
        <v>82</v>
      </c>
      <c r="B34" s="471"/>
      <c r="C34" s="471"/>
      <c r="D34" s="471"/>
      <c r="E34" s="471"/>
      <c r="F34" s="471"/>
      <c r="G34" s="471"/>
      <c r="H34" s="471"/>
      <c r="I34" s="471"/>
      <c r="J34" s="471"/>
      <c r="K34" s="413" t="s">
        <v>83</v>
      </c>
      <c r="L34" s="333"/>
      <c r="M34" s="333"/>
      <c r="N34" s="333"/>
      <c r="O34" s="333"/>
      <c r="P34" s="333"/>
      <c r="Q34" s="333"/>
      <c r="R34" s="333"/>
      <c r="S34" s="333"/>
      <c r="T34" s="333"/>
      <c r="U34" s="333"/>
      <c r="V34" s="335"/>
      <c r="W34" s="413" t="s">
        <v>188</v>
      </c>
      <c r="X34" s="333"/>
      <c r="Y34" s="333"/>
      <c r="Z34" s="333"/>
      <c r="AA34" s="333"/>
      <c r="AB34" s="391" t="s">
        <v>322</v>
      </c>
      <c r="AC34" s="333" t="s">
        <v>189</v>
      </c>
      <c r="AD34" s="333"/>
      <c r="AE34" s="333"/>
      <c r="AF34" s="333"/>
      <c r="AG34" s="333"/>
      <c r="AH34" s="413" t="s">
        <v>330</v>
      </c>
      <c r="AI34" s="333"/>
      <c r="AJ34" s="335"/>
      <c r="AL34" s="48"/>
    </row>
    <row r="35" spans="1:38" s="46" customFormat="1" ht="15" customHeight="1">
      <c r="A35" s="472"/>
      <c r="B35" s="472"/>
      <c r="C35" s="472"/>
      <c r="D35" s="472"/>
      <c r="E35" s="472"/>
      <c r="F35" s="472"/>
      <c r="G35" s="472"/>
      <c r="H35" s="472"/>
      <c r="I35" s="472"/>
      <c r="J35" s="472"/>
      <c r="K35" s="415"/>
      <c r="L35" s="334"/>
      <c r="M35" s="334"/>
      <c r="N35" s="334"/>
      <c r="O35" s="334"/>
      <c r="P35" s="334"/>
      <c r="Q35" s="334"/>
      <c r="R35" s="334"/>
      <c r="S35" s="334"/>
      <c r="T35" s="334"/>
      <c r="U35" s="334"/>
      <c r="V35" s="336"/>
      <c r="W35" s="415"/>
      <c r="X35" s="334"/>
      <c r="Y35" s="334"/>
      <c r="Z35" s="334"/>
      <c r="AA35" s="334"/>
      <c r="AB35" s="392"/>
      <c r="AC35" s="334"/>
      <c r="AD35" s="334"/>
      <c r="AE35" s="334"/>
      <c r="AF35" s="334"/>
      <c r="AG35" s="334"/>
      <c r="AH35" s="415"/>
      <c r="AI35" s="334"/>
      <c r="AJ35" s="336"/>
      <c r="AL35" s="48"/>
    </row>
    <row r="36" spans="1:38" s="47" customFormat="1" ht="15.95" customHeight="1">
      <c r="A36" s="468" t="s">
        <v>75</v>
      </c>
      <c r="B36" s="418"/>
      <c r="C36" s="466"/>
      <c r="D36" s="466"/>
      <c r="E36" s="466"/>
      <c r="F36" s="466"/>
      <c r="G36" s="466"/>
      <c r="H36" s="466"/>
      <c r="I36" s="466"/>
      <c r="J36" s="466"/>
      <c r="K36" s="473"/>
      <c r="L36" s="474"/>
      <c r="M36" s="474"/>
      <c r="N36" s="474"/>
      <c r="O36" s="474"/>
      <c r="P36" s="474"/>
      <c r="Q36" s="474"/>
      <c r="R36" s="474"/>
      <c r="S36" s="474"/>
      <c r="T36" s="474"/>
      <c r="U36" s="474"/>
      <c r="V36" s="475"/>
      <c r="W36" s="518"/>
      <c r="X36" s="519"/>
      <c r="Y36" s="519"/>
      <c r="Z36" s="519"/>
      <c r="AA36" s="519"/>
      <c r="AB36" s="522" t="s">
        <v>0</v>
      </c>
      <c r="AC36" s="531"/>
      <c r="AD36" s="532"/>
      <c r="AE36" s="532"/>
      <c r="AF36" s="532"/>
      <c r="AG36" s="532"/>
      <c r="AH36" s="476"/>
      <c r="AI36" s="477"/>
      <c r="AJ36" s="478"/>
      <c r="AL36" s="48">
        <f>IF(AH40="",0,1)</f>
        <v>0</v>
      </c>
    </row>
    <row r="37" spans="1:38" s="47" customFormat="1" ht="15.95" customHeight="1">
      <c r="A37" s="469"/>
      <c r="B37" s="421"/>
      <c r="C37" s="467"/>
      <c r="D37" s="467"/>
      <c r="E37" s="467"/>
      <c r="F37" s="467"/>
      <c r="G37" s="467"/>
      <c r="H37" s="467"/>
      <c r="I37" s="467"/>
      <c r="J37" s="467"/>
      <c r="K37" s="416"/>
      <c r="L37" s="417"/>
      <c r="M37" s="417"/>
      <c r="N37" s="417"/>
      <c r="O37" s="417"/>
      <c r="P37" s="417"/>
      <c r="Q37" s="417"/>
      <c r="R37" s="417"/>
      <c r="S37" s="417"/>
      <c r="T37" s="417"/>
      <c r="U37" s="417"/>
      <c r="V37" s="418"/>
      <c r="W37" s="520"/>
      <c r="X37" s="521"/>
      <c r="Y37" s="521"/>
      <c r="Z37" s="521"/>
      <c r="AA37" s="521"/>
      <c r="AB37" s="523"/>
      <c r="AC37" s="533"/>
      <c r="AD37" s="534"/>
      <c r="AE37" s="534"/>
      <c r="AF37" s="534"/>
      <c r="AG37" s="534"/>
      <c r="AH37" s="479"/>
      <c r="AI37" s="480"/>
      <c r="AJ37" s="481"/>
      <c r="AL37" s="150">
        <f>SUM(AH36:AJ45)</f>
        <v>0</v>
      </c>
    </row>
    <row r="38" spans="1:38" s="47" customFormat="1" ht="15.95" customHeight="1">
      <c r="A38" s="469" t="s">
        <v>76</v>
      </c>
      <c r="B38" s="421"/>
      <c r="C38" s="467"/>
      <c r="D38" s="467"/>
      <c r="E38" s="467"/>
      <c r="F38" s="467"/>
      <c r="G38" s="467"/>
      <c r="H38" s="467"/>
      <c r="I38" s="467"/>
      <c r="J38" s="467"/>
      <c r="K38" s="485"/>
      <c r="L38" s="486"/>
      <c r="M38" s="486"/>
      <c r="N38" s="486"/>
      <c r="O38" s="486"/>
      <c r="P38" s="486"/>
      <c r="Q38" s="486"/>
      <c r="R38" s="486"/>
      <c r="S38" s="486"/>
      <c r="T38" s="486"/>
      <c r="U38" s="486"/>
      <c r="V38" s="487"/>
      <c r="W38" s="525"/>
      <c r="X38" s="526"/>
      <c r="Y38" s="526"/>
      <c r="Z38" s="526"/>
      <c r="AA38" s="526"/>
      <c r="AB38" s="522" t="s">
        <v>0</v>
      </c>
      <c r="AC38" s="488"/>
      <c r="AD38" s="489"/>
      <c r="AE38" s="489"/>
      <c r="AF38" s="489"/>
      <c r="AG38" s="489"/>
      <c r="AH38" s="507"/>
      <c r="AI38" s="508"/>
      <c r="AJ38" s="509"/>
      <c r="AL38" s="48">
        <f>10-COUNTBLANK(AC36:AC45)</f>
        <v>0</v>
      </c>
    </row>
    <row r="39" spans="1:38" s="47" customFormat="1" ht="15.95" customHeight="1">
      <c r="A39" s="469"/>
      <c r="B39" s="421"/>
      <c r="C39" s="467"/>
      <c r="D39" s="467"/>
      <c r="E39" s="467"/>
      <c r="F39" s="467"/>
      <c r="G39" s="467"/>
      <c r="H39" s="467"/>
      <c r="I39" s="467"/>
      <c r="J39" s="467"/>
      <c r="K39" s="416"/>
      <c r="L39" s="417"/>
      <c r="M39" s="417"/>
      <c r="N39" s="417"/>
      <c r="O39" s="417"/>
      <c r="P39" s="417"/>
      <c r="Q39" s="417"/>
      <c r="R39" s="417"/>
      <c r="S39" s="417"/>
      <c r="T39" s="417"/>
      <c r="U39" s="417"/>
      <c r="V39" s="418"/>
      <c r="W39" s="520"/>
      <c r="X39" s="521"/>
      <c r="Y39" s="521"/>
      <c r="Z39" s="521"/>
      <c r="AA39" s="521"/>
      <c r="AB39" s="523"/>
      <c r="AC39" s="533"/>
      <c r="AD39" s="534"/>
      <c r="AE39" s="534"/>
      <c r="AF39" s="534"/>
      <c r="AG39" s="534"/>
      <c r="AH39" s="479"/>
      <c r="AI39" s="480"/>
      <c r="AJ39" s="481"/>
      <c r="AL39" s="48"/>
    </row>
    <row r="40" spans="1:38" s="47" customFormat="1" ht="15.95" customHeight="1">
      <c r="A40" s="469" t="s">
        <v>77</v>
      </c>
      <c r="B40" s="421"/>
      <c r="C40" s="467"/>
      <c r="D40" s="467"/>
      <c r="E40" s="467"/>
      <c r="F40" s="467"/>
      <c r="G40" s="467"/>
      <c r="H40" s="467"/>
      <c r="I40" s="467"/>
      <c r="J40" s="467"/>
      <c r="K40" s="485"/>
      <c r="L40" s="486"/>
      <c r="M40" s="486"/>
      <c r="N40" s="486"/>
      <c r="O40" s="486"/>
      <c r="P40" s="486"/>
      <c r="Q40" s="486"/>
      <c r="R40" s="486"/>
      <c r="S40" s="486"/>
      <c r="T40" s="486"/>
      <c r="U40" s="486"/>
      <c r="V40" s="487"/>
      <c r="W40" s="525"/>
      <c r="X40" s="526"/>
      <c r="Y40" s="526"/>
      <c r="Z40" s="526"/>
      <c r="AA40" s="526"/>
      <c r="AB40" s="523" t="s">
        <v>0</v>
      </c>
      <c r="AC40" s="488"/>
      <c r="AD40" s="489"/>
      <c r="AE40" s="489"/>
      <c r="AF40" s="489"/>
      <c r="AG40" s="489"/>
      <c r="AH40" s="507"/>
      <c r="AI40" s="508"/>
      <c r="AJ40" s="509"/>
      <c r="AL40" s="48"/>
    </row>
    <row r="41" spans="1:38" s="47" customFormat="1" ht="15.95" customHeight="1">
      <c r="A41" s="469"/>
      <c r="B41" s="421"/>
      <c r="C41" s="467"/>
      <c r="D41" s="467"/>
      <c r="E41" s="467"/>
      <c r="F41" s="467"/>
      <c r="G41" s="467"/>
      <c r="H41" s="467"/>
      <c r="I41" s="467"/>
      <c r="J41" s="467"/>
      <c r="K41" s="416"/>
      <c r="L41" s="417"/>
      <c r="M41" s="417"/>
      <c r="N41" s="417"/>
      <c r="O41" s="417"/>
      <c r="P41" s="417"/>
      <c r="Q41" s="417"/>
      <c r="R41" s="417"/>
      <c r="S41" s="417"/>
      <c r="T41" s="417"/>
      <c r="U41" s="417"/>
      <c r="V41" s="418"/>
      <c r="W41" s="520"/>
      <c r="X41" s="521"/>
      <c r="Y41" s="521"/>
      <c r="Z41" s="521"/>
      <c r="AA41" s="521"/>
      <c r="AB41" s="523"/>
      <c r="AC41" s="533"/>
      <c r="AD41" s="534"/>
      <c r="AE41" s="534"/>
      <c r="AF41" s="534"/>
      <c r="AG41" s="534"/>
      <c r="AH41" s="479"/>
      <c r="AI41" s="480"/>
      <c r="AJ41" s="481"/>
      <c r="AL41" s="48"/>
    </row>
    <row r="42" spans="1:38" s="47" customFormat="1" ht="15.95" customHeight="1">
      <c r="A42" s="469" t="s">
        <v>78</v>
      </c>
      <c r="B42" s="421"/>
      <c r="C42" s="467"/>
      <c r="D42" s="467"/>
      <c r="E42" s="467"/>
      <c r="F42" s="467"/>
      <c r="G42" s="467"/>
      <c r="H42" s="467"/>
      <c r="I42" s="467"/>
      <c r="J42" s="467"/>
      <c r="K42" s="485"/>
      <c r="L42" s="486"/>
      <c r="M42" s="486"/>
      <c r="N42" s="486"/>
      <c r="O42" s="486"/>
      <c r="P42" s="486"/>
      <c r="Q42" s="486"/>
      <c r="R42" s="486"/>
      <c r="S42" s="486"/>
      <c r="T42" s="486"/>
      <c r="U42" s="486"/>
      <c r="V42" s="487"/>
      <c r="W42" s="525"/>
      <c r="X42" s="526"/>
      <c r="Y42" s="526"/>
      <c r="Z42" s="526"/>
      <c r="AA42" s="526"/>
      <c r="AB42" s="523" t="s">
        <v>0</v>
      </c>
      <c r="AC42" s="488"/>
      <c r="AD42" s="489"/>
      <c r="AE42" s="489"/>
      <c r="AF42" s="489"/>
      <c r="AG42" s="489"/>
      <c r="AH42" s="507"/>
      <c r="AI42" s="508"/>
      <c r="AJ42" s="509"/>
      <c r="AL42" s="48"/>
    </row>
    <row r="43" spans="1:38" s="47" customFormat="1" ht="15.95" customHeight="1">
      <c r="A43" s="469"/>
      <c r="B43" s="421"/>
      <c r="C43" s="467"/>
      <c r="D43" s="467"/>
      <c r="E43" s="467"/>
      <c r="F43" s="467"/>
      <c r="G43" s="467"/>
      <c r="H43" s="467"/>
      <c r="I43" s="467"/>
      <c r="J43" s="467"/>
      <c r="K43" s="416"/>
      <c r="L43" s="417"/>
      <c r="M43" s="417"/>
      <c r="N43" s="417"/>
      <c r="O43" s="417"/>
      <c r="P43" s="417"/>
      <c r="Q43" s="417"/>
      <c r="R43" s="417"/>
      <c r="S43" s="417"/>
      <c r="T43" s="417"/>
      <c r="U43" s="417"/>
      <c r="V43" s="418"/>
      <c r="W43" s="520"/>
      <c r="X43" s="521"/>
      <c r="Y43" s="521"/>
      <c r="Z43" s="521"/>
      <c r="AA43" s="521"/>
      <c r="AB43" s="523"/>
      <c r="AC43" s="533"/>
      <c r="AD43" s="534"/>
      <c r="AE43" s="534"/>
      <c r="AF43" s="534"/>
      <c r="AG43" s="534"/>
      <c r="AH43" s="479"/>
      <c r="AI43" s="480"/>
      <c r="AJ43" s="481"/>
      <c r="AL43" s="48"/>
    </row>
    <row r="44" spans="1:38" s="47" customFormat="1" ht="15.95" customHeight="1">
      <c r="A44" s="505" t="s">
        <v>323</v>
      </c>
      <c r="B44" s="496"/>
      <c r="C44" s="497"/>
      <c r="D44" s="497"/>
      <c r="E44" s="497"/>
      <c r="F44" s="497"/>
      <c r="G44" s="497"/>
      <c r="H44" s="497"/>
      <c r="I44" s="497"/>
      <c r="J44" s="497"/>
      <c r="K44" s="513"/>
      <c r="L44" s="514"/>
      <c r="M44" s="514"/>
      <c r="N44" s="514"/>
      <c r="O44" s="514"/>
      <c r="P44" s="514"/>
      <c r="Q44" s="514"/>
      <c r="R44" s="514"/>
      <c r="S44" s="514"/>
      <c r="T44" s="514"/>
      <c r="U44" s="514"/>
      <c r="V44" s="503"/>
      <c r="W44" s="527"/>
      <c r="X44" s="528"/>
      <c r="Y44" s="528"/>
      <c r="Z44" s="528"/>
      <c r="AA44" s="528"/>
      <c r="AB44" s="523" t="s">
        <v>0</v>
      </c>
      <c r="AC44" s="492"/>
      <c r="AD44" s="493"/>
      <c r="AE44" s="493"/>
      <c r="AF44" s="493"/>
      <c r="AG44" s="493"/>
      <c r="AH44" s="507"/>
      <c r="AI44" s="508"/>
      <c r="AJ44" s="509"/>
      <c r="AL44" s="48"/>
    </row>
    <row r="45" spans="1:38" s="47" customFormat="1" ht="15.95" customHeight="1">
      <c r="A45" s="506"/>
      <c r="B45" s="503"/>
      <c r="C45" s="504"/>
      <c r="D45" s="504"/>
      <c r="E45" s="504"/>
      <c r="F45" s="504"/>
      <c r="G45" s="504"/>
      <c r="H45" s="504"/>
      <c r="I45" s="504"/>
      <c r="J45" s="504"/>
      <c r="K45" s="515"/>
      <c r="L45" s="516"/>
      <c r="M45" s="516"/>
      <c r="N45" s="516"/>
      <c r="O45" s="516"/>
      <c r="P45" s="516"/>
      <c r="Q45" s="516"/>
      <c r="R45" s="516"/>
      <c r="S45" s="516"/>
      <c r="T45" s="516"/>
      <c r="U45" s="516"/>
      <c r="V45" s="517"/>
      <c r="W45" s="529"/>
      <c r="X45" s="530"/>
      <c r="Y45" s="530"/>
      <c r="Z45" s="530"/>
      <c r="AA45" s="530"/>
      <c r="AB45" s="524"/>
      <c r="AC45" s="494"/>
      <c r="AD45" s="495"/>
      <c r="AE45" s="495"/>
      <c r="AF45" s="495"/>
      <c r="AG45" s="495"/>
      <c r="AH45" s="510"/>
      <c r="AI45" s="511"/>
      <c r="AJ45" s="512"/>
      <c r="AL45" s="48"/>
    </row>
    <row r="46" spans="1:38" s="46" customFormat="1" ht="5.0999999999999996" customHeight="1">
      <c r="A46" s="65"/>
      <c r="B46" s="65"/>
      <c r="C46" s="65"/>
      <c r="D46" s="65"/>
      <c r="E46" s="65"/>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L46" s="48"/>
    </row>
    <row r="47" spans="1:38" s="48" customFormat="1" ht="18" customHeight="1">
      <c r="A47" s="57" t="s">
        <v>404</v>
      </c>
      <c r="B47" s="57"/>
      <c r="C47" s="58"/>
      <c r="D47" s="58"/>
      <c r="E47" s="58"/>
      <c r="F47" s="58"/>
      <c r="G47" s="59"/>
      <c r="H47" s="59"/>
      <c r="I47" s="59"/>
      <c r="J47" s="59"/>
      <c r="K47" s="59"/>
      <c r="L47" s="59"/>
      <c r="M47" s="59"/>
      <c r="N47" s="59"/>
      <c r="O47" s="59"/>
      <c r="P47" s="59"/>
      <c r="Q47" s="59"/>
      <c r="R47" s="59"/>
      <c r="S47" s="59"/>
      <c r="T47" s="59"/>
      <c r="U47" s="59"/>
      <c r="V47" s="59"/>
      <c r="W47" s="59"/>
      <c r="X47" s="59"/>
      <c r="Y47" s="59"/>
      <c r="Z47" s="59"/>
      <c r="AA47" s="59"/>
      <c r="AB47" s="80" t="s">
        <v>56</v>
      </c>
      <c r="AC47" s="86" t="s">
        <v>19</v>
      </c>
      <c r="AD47" s="236" t="s">
        <v>207</v>
      </c>
      <c r="AE47" s="236"/>
      <c r="AF47" s="17"/>
      <c r="AG47" s="86" t="s">
        <v>19</v>
      </c>
      <c r="AH47" s="236" t="s">
        <v>209</v>
      </c>
      <c r="AI47" s="236"/>
      <c r="AJ47" s="80" t="s">
        <v>105</v>
      </c>
      <c r="AL47" s="48">
        <f>IF(COUNTIF(AC47:AG47,"■")&lt;&gt;1,0,FIND("■",AG47&amp;AC47))</f>
        <v>0</v>
      </c>
    </row>
    <row r="48" spans="1:38" s="47" customFormat="1" ht="15" customHeight="1">
      <c r="A48" s="470" t="s">
        <v>82</v>
      </c>
      <c r="B48" s="471"/>
      <c r="C48" s="471"/>
      <c r="D48" s="471"/>
      <c r="E48" s="471"/>
      <c r="F48" s="471"/>
      <c r="G48" s="471"/>
      <c r="H48" s="471"/>
      <c r="I48" s="471"/>
      <c r="J48" s="471"/>
      <c r="K48" s="413" t="s">
        <v>83</v>
      </c>
      <c r="L48" s="333"/>
      <c r="M48" s="333"/>
      <c r="N48" s="333"/>
      <c r="O48" s="333"/>
      <c r="P48" s="333"/>
      <c r="Q48" s="333"/>
      <c r="R48" s="333"/>
      <c r="S48" s="333"/>
      <c r="T48" s="333"/>
      <c r="U48" s="333"/>
      <c r="V48" s="335"/>
      <c r="W48" s="413" t="s">
        <v>188</v>
      </c>
      <c r="X48" s="333"/>
      <c r="Y48" s="333"/>
      <c r="Z48" s="333"/>
      <c r="AA48" s="333"/>
      <c r="AB48" s="391" t="s">
        <v>322</v>
      </c>
      <c r="AC48" s="333" t="s">
        <v>189</v>
      </c>
      <c r="AD48" s="333"/>
      <c r="AE48" s="333"/>
      <c r="AF48" s="333"/>
      <c r="AG48" s="333"/>
      <c r="AH48" s="413" t="s">
        <v>330</v>
      </c>
      <c r="AI48" s="333"/>
      <c r="AJ48" s="335"/>
      <c r="AL48" s="48"/>
    </row>
    <row r="49" spans="1:38" s="46" customFormat="1" ht="15" customHeight="1">
      <c r="A49" s="472"/>
      <c r="B49" s="472"/>
      <c r="C49" s="472"/>
      <c r="D49" s="472"/>
      <c r="E49" s="472"/>
      <c r="F49" s="472"/>
      <c r="G49" s="472"/>
      <c r="H49" s="472"/>
      <c r="I49" s="472"/>
      <c r="J49" s="472"/>
      <c r="K49" s="415"/>
      <c r="L49" s="334"/>
      <c r="M49" s="334"/>
      <c r="N49" s="334"/>
      <c r="O49" s="334"/>
      <c r="P49" s="334"/>
      <c r="Q49" s="334"/>
      <c r="R49" s="334"/>
      <c r="S49" s="334"/>
      <c r="T49" s="334"/>
      <c r="U49" s="334"/>
      <c r="V49" s="336"/>
      <c r="W49" s="415"/>
      <c r="X49" s="334"/>
      <c r="Y49" s="334"/>
      <c r="Z49" s="334"/>
      <c r="AA49" s="334"/>
      <c r="AB49" s="392"/>
      <c r="AC49" s="334"/>
      <c r="AD49" s="334"/>
      <c r="AE49" s="334"/>
      <c r="AF49" s="334"/>
      <c r="AG49" s="334"/>
      <c r="AH49" s="415"/>
      <c r="AI49" s="334"/>
      <c r="AJ49" s="336"/>
      <c r="AL49" s="48"/>
    </row>
    <row r="50" spans="1:38" s="47" customFormat="1" ht="15.95" customHeight="1">
      <c r="A50" s="468" t="s">
        <v>75</v>
      </c>
      <c r="B50" s="500"/>
      <c r="C50" s="501"/>
      <c r="D50" s="501"/>
      <c r="E50" s="501"/>
      <c r="F50" s="501"/>
      <c r="G50" s="501"/>
      <c r="H50" s="501"/>
      <c r="I50" s="501"/>
      <c r="J50" s="501"/>
      <c r="K50" s="550"/>
      <c r="L50" s="551"/>
      <c r="M50" s="551"/>
      <c r="N50" s="551"/>
      <c r="O50" s="551"/>
      <c r="P50" s="551"/>
      <c r="Q50" s="551"/>
      <c r="R50" s="551"/>
      <c r="S50" s="551"/>
      <c r="T50" s="551"/>
      <c r="U50" s="551"/>
      <c r="V50" s="552"/>
      <c r="W50" s="553"/>
      <c r="X50" s="554"/>
      <c r="Y50" s="554"/>
      <c r="Z50" s="554"/>
      <c r="AA50" s="554"/>
      <c r="AB50" s="522" t="s">
        <v>0</v>
      </c>
      <c r="AC50" s="531"/>
      <c r="AD50" s="532"/>
      <c r="AE50" s="532"/>
      <c r="AF50" s="532"/>
      <c r="AG50" s="532"/>
      <c r="AH50" s="535"/>
      <c r="AI50" s="536"/>
      <c r="AJ50" s="537"/>
      <c r="AL50" s="48">
        <f>IF(AL47=2,IF(COUNTA(B50:AA57,AC50:AJ57)&lt;&gt;0,0,1),IF(AL47=0,0,IF(AH50="",0,1)))</f>
        <v>0</v>
      </c>
    </row>
    <row r="51" spans="1:38" s="47" customFormat="1" ht="15.95" customHeight="1">
      <c r="A51" s="469"/>
      <c r="B51" s="496"/>
      <c r="C51" s="497"/>
      <c r="D51" s="497"/>
      <c r="E51" s="497"/>
      <c r="F51" s="497"/>
      <c r="G51" s="497"/>
      <c r="H51" s="497"/>
      <c r="I51" s="497"/>
      <c r="J51" s="497"/>
      <c r="K51" s="543"/>
      <c r="L51" s="544"/>
      <c r="M51" s="544"/>
      <c r="N51" s="544"/>
      <c r="O51" s="544"/>
      <c r="P51" s="544"/>
      <c r="Q51" s="544"/>
      <c r="R51" s="544"/>
      <c r="S51" s="544"/>
      <c r="T51" s="544"/>
      <c r="U51" s="544"/>
      <c r="V51" s="500"/>
      <c r="W51" s="545"/>
      <c r="X51" s="546"/>
      <c r="Y51" s="546"/>
      <c r="Z51" s="546"/>
      <c r="AA51" s="546"/>
      <c r="AB51" s="523"/>
      <c r="AC51" s="533"/>
      <c r="AD51" s="534"/>
      <c r="AE51" s="534"/>
      <c r="AF51" s="534"/>
      <c r="AG51" s="534"/>
      <c r="AH51" s="538"/>
      <c r="AI51" s="539"/>
      <c r="AJ51" s="540"/>
      <c r="AL51" s="150">
        <f>IF(AL50=1,SUM(AH50:AJ57,HistoryAddition!AH24:AJ27),0)</f>
        <v>0</v>
      </c>
    </row>
    <row r="52" spans="1:38" s="47" customFormat="1" ht="15.95" customHeight="1">
      <c r="A52" s="469" t="s">
        <v>76</v>
      </c>
      <c r="B52" s="496"/>
      <c r="C52" s="497"/>
      <c r="D52" s="497"/>
      <c r="E52" s="497"/>
      <c r="F52" s="497"/>
      <c r="G52" s="497"/>
      <c r="H52" s="497"/>
      <c r="I52" s="497"/>
      <c r="J52" s="497"/>
      <c r="K52" s="513"/>
      <c r="L52" s="514"/>
      <c r="M52" s="514"/>
      <c r="N52" s="514"/>
      <c r="O52" s="514"/>
      <c r="P52" s="514"/>
      <c r="Q52" s="514"/>
      <c r="R52" s="514"/>
      <c r="S52" s="514"/>
      <c r="T52" s="514"/>
      <c r="U52" s="514"/>
      <c r="V52" s="503"/>
      <c r="W52" s="527"/>
      <c r="X52" s="528"/>
      <c r="Y52" s="528"/>
      <c r="Z52" s="528"/>
      <c r="AA52" s="528"/>
      <c r="AB52" s="523" t="s">
        <v>0</v>
      </c>
      <c r="AC52" s="488"/>
      <c r="AD52" s="489"/>
      <c r="AE52" s="489"/>
      <c r="AF52" s="489"/>
      <c r="AG52" s="489"/>
      <c r="AH52" s="547"/>
      <c r="AI52" s="548"/>
      <c r="AJ52" s="549"/>
      <c r="AL52" s="48"/>
    </row>
    <row r="53" spans="1:38" s="47" customFormat="1" ht="15.95" customHeight="1">
      <c r="A53" s="469"/>
      <c r="B53" s="496"/>
      <c r="C53" s="497"/>
      <c r="D53" s="497"/>
      <c r="E53" s="497"/>
      <c r="F53" s="497"/>
      <c r="G53" s="497"/>
      <c r="H53" s="497"/>
      <c r="I53" s="497"/>
      <c r="J53" s="497"/>
      <c r="K53" s="543"/>
      <c r="L53" s="544"/>
      <c r="M53" s="544"/>
      <c r="N53" s="544"/>
      <c r="O53" s="544"/>
      <c r="P53" s="544"/>
      <c r="Q53" s="544"/>
      <c r="R53" s="544"/>
      <c r="S53" s="544"/>
      <c r="T53" s="544"/>
      <c r="U53" s="544"/>
      <c r="V53" s="500"/>
      <c r="W53" s="545"/>
      <c r="X53" s="546"/>
      <c r="Y53" s="546"/>
      <c r="Z53" s="546"/>
      <c r="AA53" s="546"/>
      <c r="AB53" s="523"/>
      <c r="AC53" s="533"/>
      <c r="AD53" s="534"/>
      <c r="AE53" s="534"/>
      <c r="AF53" s="534"/>
      <c r="AG53" s="534"/>
      <c r="AH53" s="538"/>
      <c r="AI53" s="539"/>
      <c r="AJ53" s="540"/>
      <c r="AL53" s="48"/>
    </row>
    <row r="54" spans="1:38" s="47" customFormat="1" ht="15.95" customHeight="1">
      <c r="A54" s="469" t="s">
        <v>77</v>
      </c>
      <c r="B54" s="496"/>
      <c r="C54" s="497"/>
      <c r="D54" s="497"/>
      <c r="E54" s="497"/>
      <c r="F54" s="497"/>
      <c r="G54" s="497"/>
      <c r="H54" s="497"/>
      <c r="I54" s="497"/>
      <c r="J54" s="497"/>
      <c r="K54" s="513"/>
      <c r="L54" s="514"/>
      <c r="M54" s="514"/>
      <c r="N54" s="514"/>
      <c r="O54" s="514"/>
      <c r="P54" s="514"/>
      <c r="Q54" s="514"/>
      <c r="R54" s="514"/>
      <c r="S54" s="514"/>
      <c r="T54" s="514"/>
      <c r="U54" s="514"/>
      <c r="V54" s="503"/>
      <c r="W54" s="527"/>
      <c r="X54" s="528"/>
      <c r="Y54" s="528"/>
      <c r="Z54" s="528"/>
      <c r="AA54" s="528"/>
      <c r="AB54" s="523" t="s">
        <v>0</v>
      </c>
      <c r="AC54" s="488"/>
      <c r="AD54" s="489"/>
      <c r="AE54" s="489"/>
      <c r="AF54" s="489"/>
      <c r="AG54" s="489"/>
      <c r="AH54" s="547"/>
      <c r="AI54" s="548"/>
      <c r="AJ54" s="549"/>
      <c r="AL54" s="48"/>
    </row>
    <row r="55" spans="1:38" s="47" customFormat="1" ht="15.95" customHeight="1">
      <c r="A55" s="469"/>
      <c r="B55" s="496"/>
      <c r="C55" s="497"/>
      <c r="D55" s="497"/>
      <c r="E55" s="497"/>
      <c r="F55" s="497"/>
      <c r="G55" s="497"/>
      <c r="H55" s="497"/>
      <c r="I55" s="497"/>
      <c r="J55" s="497"/>
      <c r="K55" s="543"/>
      <c r="L55" s="544"/>
      <c r="M55" s="544"/>
      <c r="N55" s="544"/>
      <c r="O55" s="544"/>
      <c r="P55" s="544"/>
      <c r="Q55" s="544"/>
      <c r="R55" s="544"/>
      <c r="S55" s="544"/>
      <c r="T55" s="544"/>
      <c r="U55" s="544"/>
      <c r="V55" s="500"/>
      <c r="W55" s="545"/>
      <c r="X55" s="546"/>
      <c r="Y55" s="546"/>
      <c r="Z55" s="546"/>
      <c r="AA55" s="546"/>
      <c r="AB55" s="523"/>
      <c r="AC55" s="533"/>
      <c r="AD55" s="534"/>
      <c r="AE55" s="534"/>
      <c r="AF55" s="534"/>
      <c r="AG55" s="534"/>
      <c r="AH55" s="538"/>
      <c r="AI55" s="539"/>
      <c r="AJ55" s="540"/>
      <c r="AL55" s="48"/>
    </row>
    <row r="56" spans="1:38" s="47" customFormat="1" ht="15.95" customHeight="1">
      <c r="A56" s="469" t="s">
        <v>78</v>
      </c>
      <c r="B56" s="496"/>
      <c r="C56" s="497"/>
      <c r="D56" s="497"/>
      <c r="E56" s="497"/>
      <c r="F56" s="497"/>
      <c r="G56" s="497"/>
      <c r="H56" s="497"/>
      <c r="I56" s="497"/>
      <c r="J56" s="497"/>
      <c r="K56" s="513"/>
      <c r="L56" s="514"/>
      <c r="M56" s="514"/>
      <c r="N56" s="514"/>
      <c r="O56" s="514"/>
      <c r="P56" s="514"/>
      <c r="Q56" s="514"/>
      <c r="R56" s="514"/>
      <c r="S56" s="514"/>
      <c r="T56" s="514"/>
      <c r="U56" s="514"/>
      <c r="V56" s="503"/>
      <c r="W56" s="527"/>
      <c r="X56" s="528"/>
      <c r="Y56" s="528"/>
      <c r="Z56" s="528"/>
      <c r="AA56" s="528"/>
      <c r="AB56" s="523" t="s">
        <v>0</v>
      </c>
      <c r="AC56" s="488"/>
      <c r="AD56" s="489"/>
      <c r="AE56" s="489"/>
      <c r="AF56" s="489"/>
      <c r="AG56" s="489"/>
      <c r="AH56" s="541"/>
      <c r="AI56" s="541"/>
      <c r="AJ56" s="541"/>
      <c r="AL56" s="48"/>
    </row>
    <row r="57" spans="1:38" s="47" customFormat="1" ht="15.95" customHeight="1">
      <c r="A57" s="502"/>
      <c r="B57" s="498"/>
      <c r="C57" s="499"/>
      <c r="D57" s="499"/>
      <c r="E57" s="499"/>
      <c r="F57" s="499"/>
      <c r="G57" s="499"/>
      <c r="H57" s="499"/>
      <c r="I57" s="499"/>
      <c r="J57" s="499"/>
      <c r="K57" s="515"/>
      <c r="L57" s="516"/>
      <c r="M57" s="516"/>
      <c r="N57" s="516"/>
      <c r="O57" s="516"/>
      <c r="P57" s="516"/>
      <c r="Q57" s="516"/>
      <c r="R57" s="516"/>
      <c r="S57" s="516"/>
      <c r="T57" s="516"/>
      <c r="U57" s="516"/>
      <c r="V57" s="517"/>
      <c r="W57" s="529"/>
      <c r="X57" s="530"/>
      <c r="Y57" s="530"/>
      <c r="Z57" s="530"/>
      <c r="AA57" s="530"/>
      <c r="AB57" s="555"/>
      <c r="AC57" s="490"/>
      <c r="AD57" s="491"/>
      <c r="AE57" s="491"/>
      <c r="AF57" s="491"/>
      <c r="AG57" s="491"/>
      <c r="AH57" s="542"/>
      <c r="AI57" s="542"/>
      <c r="AJ57" s="542"/>
      <c r="AL57" s="48"/>
    </row>
    <row r="58" spans="1:38" s="46" customFormat="1" ht="5.0999999999999996" customHeight="1">
      <c r="A58" s="65"/>
      <c r="B58" s="65"/>
      <c r="C58" s="65"/>
      <c r="D58" s="65"/>
      <c r="E58" s="65"/>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L58" s="48"/>
    </row>
  </sheetData>
  <sheetProtection algorithmName="SHA-512" hashValue="3Ohtv+g/wbH6ZKMDLifKrmq0YDfbQr6TRpa6JYmlTPdO4R6Z8kF80SOByvxjWo47feQsHGsPBOtDWxbswrItlw==" saltValue="dqQA0OEZ8pOirnLtTbDW6w==" spinCount="100000" sheet="1" formatCells="0" selectLockedCells="1"/>
  <mergeCells count="146">
    <mergeCell ref="AH50:AJ51"/>
    <mergeCell ref="AH56:AJ57"/>
    <mergeCell ref="AH48:AJ49"/>
    <mergeCell ref="A52:A53"/>
    <mergeCell ref="B52:J53"/>
    <mergeCell ref="K52:V53"/>
    <mergeCell ref="W52:AA53"/>
    <mergeCell ref="AB52:AB53"/>
    <mergeCell ref="AC52:AG53"/>
    <mergeCell ref="AH52:AJ53"/>
    <mergeCell ref="A54:A55"/>
    <mergeCell ref="B54:J55"/>
    <mergeCell ref="K54:V55"/>
    <mergeCell ref="W54:AA55"/>
    <mergeCell ref="AB54:AB55"/>
    <mergeCell ref="AC54:AG55"/>
    <mergeCell ref="AH54:AJ55"/>
    <mergeCell ref="K50:V51"/>
    <mergeCell ref="K56:V57"/>
    <mergeCell ref="W50:AA51"/>
    <mergeCell ref="W56:AA57"/>
    <mergeCell ref="AB50:AB51"/>
    <mergeCell ref="AB56:AB57"/>
    <mergeCell ref="AC50:AG51"/>
    <mergeCell ref="AH38:AJ39"/>
    <mergeCell ref="AH40:AJ41"/>
    <mergeCell ref="AH42:AJ43"/>
    <mergeCell ref="AH44:AJ45"/>
    <mergeCell ref="AD47:AE47"/>
    <mergeCell ref="AH47:AI47"/>
    <mergeCell ref="K44:V45"/>
    <mergeCell ref="W36:AA37"/>
    <mergeCell ref="AB36:AB37"/>
    <mergeCell ref="AB38:AB39"/>
    <mergeCell ref="AB40:AB41"/>
    <mergeCell ref="AB42:AB43"/>
    <mergeCell ref="AB44:AB45"/>
    <mergeCell ref="W38:AA39"/>
    <mergeCell ref="W40:AA41"/>
    <mergeCell ref="W42:AA43"/>
    <mergeCell ref="W44:AA45"/>
    <mergeCell ref="K38:V39"/>
    <mergeCell ref="K40:V41"/>
    <mergeCell ref="K42:V43"/>
    <mergeCell ref="AC36:AG37"/>
    <mergeCell ref="AC38:AG39"/>
    <mergeCell ref="AC40:AG41"/>
    <mergeCell ref="AC42:AG43"/>
    <mergeCell ref="AB34:AB35"/>
    <mergeCell ref="AC56:AG57"/>
    <mergeCell ref="K48:V49"/>
    <mergeCell ref="W48:AA49"/>
    <mergeCell ref="AC48:AG49"/>
    <mergeCell ref="AB48:AB49"/>
    <mergeCell ref="AC44:AG45"/>
    <mergeCell ref="A1:AJ1"/>
    <mergeCell ref="A42:A43"/>
    <mergeCell ref="B42:J43"/>
    <mergeCell ref="B38:J39"/>
    <mergeCell ref="A40:A41"/>
    <mergeCell ref="B40:J41"/>
    <mergeCell ref="A48:J49"/>
    <mergeCell ref="B56:J57"/>
    <mergeCell ref="W26:AJ27"/>
    <mergeCell ref="A28:C29"/>
    <mergeCell ref="A38:A39"/>
    <mergeCell ref="A50:A51"/>
    <mergeCell ref="B50:J51"/>
    <mergeCell ref="A56:A57"/>
    <mergeCell ref="B44:J45"/>
    <mergeCell ref="A44:A45"/>
    <mergeCell ref="Q26:V27"/>
    <mergeCell ref="A26:C27"/>
    <mergeCell ref="D30:J31"/>
    <mergeCell ref="D20:J21"/>
    <mergeCell ref="K20:P21"/>
    <mergeCell ref="A22:C23"/>
    <mergeCell ref="D22:J23"/>
    <mergeCell ref="Q22:V23"/>
    <mergeCell ref="D26:J27"/>
    <mergeCell ref="K28:P29"/>
    <mergeCell ref="A20:C21"/>
    <mergeCell ref="Q20:V21"/>
    <mergeCell ref="W24:AJ25"/>
    <mergeCell ref="A30:C31"/>
    <mergeCell ref="B36:J37"/>
    <mergeCell ref="W28:AJ29"/>
    <mergeCell ref="D28:J29"/>
    <mergeCell ref="W22:AJ23"/>
    <mergeCell ref="A36:A37"/>
    <mergeCell ref="A34:J35"/>
    <mergeCell ref="A24:C25"/>
    <mergeCell ref="D24:J25"/>
    <mergeCell ref="K24:P25"/>
    <mergeCell ref="Q24:V25"/>
    <mergeCell ref="K34:V35"/>
    <mergeCell ref="W34:AA35"/>
    <mergeCell ref="AC34:AG35"/>
    <mergeCell ref="AH34:AJ35"/>
    <mergeCell ref="K36:V37"/>
    <mergeCell ref="AH36:AJ37"/>
    <mergeCell ref="Q28:V29"/>
    <mergeCell ref="K30:P31"/>
    <mergeCell ref="Q30:V31"/>
    <mergeCell ref="W30:AJ31"/>
    <mergeCell ref="K26:P27"/>
    <mergeCell ref="K22:P23"/>
    <mergeCell ref="A12:E13"/>
    <mergeCell ref="AB6:AD7"/>
    <mergeCell ref="Q18:V19"/>
    <mergeCell ref="F8:N9"/>
    <mergeCell ref="V8:V9"/>
    <mergeCell ref="S8:S9"/>
    <mergeCell ref="T8:U9"/>
    <mergeCell ref="W8:X9"/>
    <mergeCell ref="F10:AJ11"/>
    <mergeCell ref="F12:AJ13"/>
    <mergeCell ref="K18:P19"/>
    <mergeCell ref="O8:R9"/>
    <mergeCell ref="W16:AJ17"/>
    <mergeCell ref="AB8:AJ9"/>
    <mergeCell ref="A18:C19"/>
    <mergeCell ref="AB3:AD5"/>
    <mergeCell ref="Y8:AA9"/>
    <mergeCell ref="W20:AJ21"/>
    <mergeCell ref="AE3:AJ5"/>
    <mergeCell ref="AE6:AJ7"/>
    <mergeCell ref="A3:E5"/>
    <mergeCell ref="F3:N3"/>
    <mergeCell ref="O3:X3"/>
    <mergeCell ref="F4:X5"/>
    <mergeCell ref="F6:X7"/>
    <mergeCell ref="Y3:AA3"/>
    <mergeCell ref="Y4:Y5"/>
    <mergeCell ref="Y6:Y7"/>
    <mergeCell ref="Z4:AA5"/>
    <mergeCell ref="Z6:AA7"/>
    <mergeCell ref="A10:E11"/>
    <mergeCell ref="K16:P17"/>
    <mergeCell ref="A6:E7"/>
    <mergeCell ref="A8:E9"/>
    <mergeCell ref="W18:AJ19"/>
    <mergeCell ref="D18:J19"/>
    <mergeCell ref="A16:C17"/>
    <mergeCell ref="D16:J17"/>
    <mergeCell ref="Q16:V17"/>
  </mergeCells>
  <phoneticPr fontId="1"/>
  <conditionalFormatting sqref="A18:AJ23">
    <cfRule type="expression" dxfId="48" priority="13">
      <formula>$AL$18&lt;&gt;0</formula>
    </cfRule>
  </conditionalFormatting>
  <conditionalFormatting sqref="A24:AJ31">
    <cfRule type="expression" dxfId="47" priority="17">
      <formula>$AL$18&lt;&gt;0</formula>
    </cfRule>
  </conditionalFormatting>
  <conditionalFormatting sqref="B36:K36 W36 AC36 B37:J37 B38:K38 W38 AC38 B39:J39 B40:K40 W40 AC40 B41:J41 B42:K42 W42 AC42 B43:J43">
    <cfRule type="expression" dxfId="46" priority="12">
      <formula>$AL$36&lt;&gt;0</formula>
    </cfRule>
  </conditionalFormatting>
  <conditionalFormatting sqref="B44:K44 W44 AC44 AH44 B45:J45">
    <cfRule type="expression" dxfId="45" priority="27">
      <formula>$AL$36&lt;&gt;0</formula>
    </cfRule>
  </conditionalFormatting>
  <conditionalFormatting sqref="B50:AA57 AC50:AJ57">
    <cfRule type="expression" dxfId="44" priority="1">
      <formula>$AL$50&lt;&gt;0</formula>
    </cfRule>
  </conditionalFormatting>
  <conditionalFormatting sqref="F4:X5">
    <cfRule type="expression" dxfId="43" priority="20">
      <formula>$AL$4&lt;&gt;0</formula>
    </cfRule>
  </conditionalFormatting>
  <conditionalFormatting sqref="S8:S9 V8:V9">
    <cfRule type="uniqueValues" dxfId="42" priority="21"/>
  </conditionalFormatting>
  <conditionalFormatting sqref="Y4:Y7">
    <cfRule type="uniqueValues" dxfId="41" priority="22"/>
  </conditionalFormatting>
  <conditionalFormatting sqref="AC47 AG47">
    <cfRule type="uniqueValues" dxfId="40" priority="2"/>
  </conditionalFormatting>
  <conditionalFormatting sqref="AE3:AJ7 F6:X7 F8:N9 AB8:AJ9 F10:AJ13">
    <cfRule type="notContainsBlanks" dxfId="39" priority="29">
      <formula>LEN(TRIM(F3))&gt;0</formula>
    </cfRule>
  </conditionalFormatting>
  <conditionalFormatting sqref="AH36 AH38 AH40 AH42">
    <cfRule type="expression" dxfId="38" priority="11">
      <formula>$AL$36&lt;&gt;0</formula>
    </cfRule>
  </conditionalFormatting>
  <dataValidations count="1">
    <dataValidation type="list" allowBlank="1" showInputMessage="1" showErrorMessage="1" sqref="AC47 AG47" xr:uid="{E547FF73-8FE8-4D6F-BAB0-BEE56B6D9093}">
      <formula1>"□,■"</formula1>
    </dataValidation>
  </dataValidations>
  <pageMargins left="0.51181102362204722" right="0.47244094488188981" top="0.35433070866141736" bottom="0.15748031496062992"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65"/>
  <sheetViews>
    <sheetView showGridLines="0" view="pageBreakPreview" topLeftCell="A22" zoomScale="130" zoomScaleNormal="100" zoomScaleSheetLayoutView="130" workbookViewId="0">
      <selection activeCell="J25" sqref="J25:P26"/>
    </sheetView>
  </sheetViews>
  <sheetFormatPr defaultColWidth="2.625" defaultRowHeight="10.5" customHeight="1"/>
  <cols>
    <col min="1" max="1" width="2.625" style="45" customWidth="1"/>
    <col min="2" max="37" width="2.625" style="45"/>
    <col min="38" max="38" width="2.625" style="45" hidden="1" customWidth="1"/>
    <col min="39" max="16384" width="2.625" style="45"/>
  </cols>
  <sheetData>
    <row r="1" spans="1:38" ht="15" customHeight="1">
      <c r="A1" s="3"/>
      <c r="B1" s="4"/>
      <c r="C1" s="4"/>
      <c r="D1" s="4"/>
      <c r="E1" s="4"/>
      <c r="F1" s="4"/>
      <c r="G1" s="4"/>
      <c r="H1" s="4"/>
      <c r="I1" s="4"/>
      <c r="J1" s="4"/>
      <c r="K1" s="24"/>
      <c r="L1" s="28"/>
      <c r="M1" s="5"/>
      <c r="N1" s="5"/>
      <c r="O1" s="5"/>
      <c r="P1" s="24"/>
      <c r="Q1" s="28"/>
      <c r="R1" s="2"/>
      <c r="S1" s="2"/>
      <c r="T1" s="5"/>
      <c r="U1" s="2"/>
      <c r="V1" s="2"/>
      <c r="W1" s="2"/>
      <c r="X1" s="2"/>
      <c r="Y1" s="2"/>
      <c r="Z1" s="2"/>
      <c r="AA1" s="2"/>
      <c r="AB1" s="2"/>
      <c r="AC1" s="2"/>
      <c r="AD1" s="2"/>
      <c r="AE1" s="2"/>
      <c r="AF1" s="2"/>
      <c r="AG1" s="2"/>
      <c r="AH1" s="2"/>
      <c r="AI1" s="2"/>
      <c r="AJ1" s="2"/>
      <c r="AL1" s="48"/>
    </row>
    <row r="2" spans="1:38" s="46" customFormat="1" ht="18" customHeight="1">
      <c r="A2" s="57" t="s">
        <v>320</v>
      </c>
      <c r="B2" s="58"/>
      <c r="C2" s="58"/>
      <c r="D2" s="58"/>
      <c r="E2" s="58"/>
      <c r="F2" s="58"/>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L2" s="48"/>
    </row>
    <row r="3" spans="1:38" s="47" customFormat="1" ht="15" customHeight="1">
      <c r="A3" s="470" t="s">
        <v>82</v>
      </c>
      <c r="B3" s="471"/>
      <c r="C3" s="471"/>
      <c r="D3" s="471"/>
      <c r="E3" s="471"/>
      <c r="F3" s="471"/>
      <c r="G3" s="471"/>
      <c r="H3" s="471"/>
      <c r="I3" s="471"/>
      <c r="J3" s="471"/>
      <c r="K3" s="413" t="s">
        <v>83</v>
      </c>
      <c r="L3" s="333"/>
      <c r="M3" s="333"/>
      <c r="N3" s="333"/>
      <c r="O3" s="333"/>
      <c r="P3" s="333"/>
      <c r="Q3" s="333"/>
      <c r="R3" s="333"/>
      <c r="S3" s="333"/>
      <c r="T3" s="333"/>
      <c r="U3" s="333"/>
      <c r="V3" s="335"/>
      <c r="W3" s="413" t="s">
        <v>190</v>
      </c>
      <c r="X3" s="333"/>
      <c r="Y3" s="333"/>
      <c r="Z3" s="333"/>
      <c r="AA3" s="333"/>
      <c r="AB3" s="391" t="s">
        <v>322</v>
      </c>
      <c r="AC3" s="333" t="s">
        <v>193</v>
      </c>
      <c r="AD3" s="333"/>
      <c r="AE3" s="333"/>
      <c r="AF3" s="333"/>
      <c r="AG3" s="333"/>
      <c r="AH3" s="413" t="s">
        <v>331</v>
      </c>
      <c r="AI3" s="391"/>
      <c r="AJ3" s="393"/>
      <c r="AL3" s="48"/>
    </row>
    <row r="4" spans="1:38" s="46" customFormat="1" ht="15" customHeight="1">
      <c r="A4" s="472"/>
      <c r="B4" s="472"/>
      <c r="C4" s="472"/>
      <c r="D4" s="472"/>
      <c r="E4" s="472"/>
      <c r="F4" s="472"/>
      <c r="G4" s="472"/>
      <c r="H4" s="472"/>
      <c r="I4" s="472"/>
      <c r="J4" s="472"/>
      <c r="K4" s="415"/>
      <c r="L4" s="334"/>
      <c r="M4" s="334"/>
      <c r="N4" s="334"/>
      <c r="O4" s="334"/>
      <c r="P4" s="334"/>
      <c r="Q4" s="334"/>
      <c r="R4" s="334"/>
      <c r="S4" s="334"/>
      <c r="T4" s="334"/>
      <c r="U4" s="334"/>
      <c r="V4" s="336"/>
      <c r="W4" s="415"/>
      <c r="X4" s="334"/>
      <c r="Y4" s="334"/>
      <c r="Z4" s="334"/>
      <c r="AA4" s="334"/>
      <c r="AB4" s="392"/>
      <c r="AC4" s="334"/>
      <c r="AD4" s="334"/>
      <c r="AE4" s="334"/>
      <c r="AF4" s="334"/>
      <c r="AG4" s="334"/>
      <c r="AH4" s="442"/>
      <c r="AI4" s="392"/>
      <c r="AJ4" s="394"/>
      <c r="AL4" s="48"/>
    </row>
    <row r="5" spans="1:38" s="47" customFormat="1" ht="15.95" customHeight="1">
      <c r="A5" s="468" t="s">
        <v>75</v>
      </c>
      <c r="B5" s="418"/>
      <c r="C5" s="466"/>
      <c r="D5" s="466"/>
      <c r="E5" s="466"/>
      <c r="F5" s="466"/>
      <c r="G5" s="466"/>
      <c r="H5" s="466"/>
      <c r="I5" s="466"/>
      <c r="J5" s="466"/>
      <c r="K5" s="473"/>
      <c r="L5" s="474"/>
      <c r="M5" s="474"/>
      <c r="N5" s="474"/>
      <c r="O5" s="474"/>
      <c r="P5" s="474"/>
      <c r="Q5" s="474"/>
      <c r="R5" s="474"/>
      <c r="S5" s="474"/>
      <c r="T5" s="474"/>
      <c r="U5" s="474"/>
      <c r="V5" s="475"/>
      <c r="W5" s="629"/>
      <c r="X5" s="630"/>
      <c r="Y5" s="630"/>
      <c r="Z5" s="630"/>
      <c r="AA5" s="630"/>
      <c r="AB5" s="522" t="s">
        <v>0</v>
      </c>
      <c r="AC5" s="531"/>
      <c r="AD5" s="532"/>
      <c r="AE5" s="532"/>
      <c r="AF5" s="532"/>
      <c r="AG5" s="532"/>
      <c r="AH5" s="631"/>
      <c r="AI5" s="631"/>
      <c r="AJ5" s="631"/>
      <c r="AL5" s="48">
        <f>IF(AH5="",0,1)</f>
        <v>0</v>
      </c>
    </row>
    <row r="6" spans="1:38" s="47" customFormat="1" ht="15.95" customHeight="1">
      <c r="A6" s="469"/>
      <c r="B6" s="421"/>
      <c r="C6" s="467"/>
      <c r="D6" s="467"/>
      <c r="E6" s="467"/>
      <c r="F6" s="467"/>
      <c r="G6" s="467"/>
      <c r="H6" s="467"/>
      <c r="I6" s="467"/>
      <c r="J6" s="467"/>
      <c r="K6" s="416"/>
      <c r="L6" s="417"/>
      <c r="M6" s="417"/>
      <c r="N6" s="417"/>
      <c r="O6" s="417"/>
      <c r="P6" s="417"/>
      <c r="Q6" s="417"/>
      <c r="R6" s="417"/>
      <c r="S6" s="417"/>
      <c r="T6" s="417"/>
      <c r="U6" s="417"/>
      <c r="V6" s="418"/>
      <c r="W6" s="585"/>
      <c r="X6" s="586"/>
      <c r="Y6" s="586"/>
      <c r="Z6" s="586"/>
      <c r="AA6" s="586"/>
      <c r="AB6" s="523"/>
      <c r="AC6" s="533"/>
      <c r="AD6" s="534"/>
      <c r="AE6" s="534"/>
      <c r="AF6" s="534"/>
      <c r="AG6" s="534"/>
      <c r="AH6" s="632"/>
      <c r="AI6" s="632"/>
      <c r="AJ6" s="632"/>
      <c r="AL6" s="48"/>
    </row>
    <row r="7" spans="1:38" s="47" customFormat="1" ht="15.95" customHeight="1">
      <c r="A7" s="469" t="s">
        <v>76</v>
      </c>
      <c r="B7" s="421"/>
      <c r="C7" s="467"/>
      <c r="D7" s="467"/>
      <c r="E7" s="467"/>
      <c r="F7" s="467"/>
      <c r="G7" s="467"/>
      <c r="H7" s="467"/>
      <c r="I7" s="467"/>
      <c r="J7" s="467"/>
      <c r="K7" s="485"/>
      <c r="L7" s="486"/>
      <c r="M7" s="486"/>
      <c r="N7" s="486"/>
      <c r="O7" s="486"/>
      <c r="P7" s="486"/>
      <c r="Q7" s="486"/>
      <c r="R7" s="486"/>
      <c r="S7" s="486"/>
      <c r="T7" s="486"/>
      <c r="U7" s="486"/>
      <c r="V7" s="487"/>
      <c r="W7" s="625"/>
      <c r="X7" s="626"/>
      <c r="Y7" s="626"/>
      <c r="Z7" s="626"/>
      <c r="AA7" s="626"/>
      <c r="AB7" s="523" t="s">
        <v>0</v>
      </c>
      <c r="AC7" s="488"/>
      <c r="AD7" s="489"/>
      <c r="AE7" s="489"/>
      <c r="AF7" s="489"/>
      <c r="AG7" s="489"/>
      <c r="AH7" s="611"/>
      <c r="AI7" s="611"/>
      <c r="AJ7" s="611"/>
      <c r="AL7" s="48"/>
    </row>
    <row r="8" spans="1:38" s="47" customFormat="1" ht="15.95" customHeight="1">
      <c r="A8" s="502"/>
      <c r="B8" s="607"/>
      <c r="C8" s="608"/>
      <c r="D8" s="608"/>
      <c r="E8" s="608"/>
      <c r="F8" s="608"/>
      <c r="G8" s="608"/>
      <c r="H8" s="608"/>
      <c r="I8" s="608"/>
      <c r="J8" s="608"/>
      <c r="K8" s="622"/>
      <c r="L8" s="623"/>
      <c r="M8" s="623"/>
      <c r="N8" s="623"/>
      <c r="O8" s="623"/>
      <c r="P8" s="623"/>
      <c r="Q8" s="623"/>
      <c r="R8" s="623"/>
      <c r="S8" s="623"/>
      <c r="T8" s="623"/>
      <c r="U8" s="623"/>
      <c r="V8" s="624"/>
      <c r="W8" s="627"/>
      <c r="X8" s="628"/>
      <c r="Y8" s="628"/>
      <c r="Z8" s="628"/>
      <c r="AA8" s="628"/>
      <c r="AB8" s="555"/>
      <c r="AC8" s="490"/>
      <c r="AD8" s="491"/>
      <c r="AE8" s="491"/>
      <c r="AF8" s="491"/>
      <c r="AG8" s="491"/>
      <c r="AH8" s="612"/>
      <c r="AI8" s="612"/>
      <c r="AJ8" s="612"/>
      <c r="AL8" s="48"/>
    </row>
    <row r="9" spans="1:38" ht="5.0999999999999996" customHeight="1">
      <c r="A9" s="3"/>
      <c r="B9" s="4"/>
      <c r="C9" s="4"/>
      <c r="D9" s="4"/>
      <c r="E9" s="4"/>
      <c r="F9" s="4"/>
      <c r="G9" s="4"/>
      <c r="H9" s="4"/>
      <c r="I9" s="4"/>
      <c r="J9" s="4"/>
      <c r="K9" s="24"/>
      <c r="L9" s="28"/>
      <c r="M9" s="5"/>
      <c r="N9" s="5"/>
      <c r="O9" s="5"/>
      <c r="P9" s="24"/>
      <c r="Q9" s="28"/>
      <c r="R9" s="2"/>
      <c r="S9" s="2"/>
      <c r="T9" s="5"/>
      <c r="U9" s="2"/>
      <c r="V9" s="2"/>
      <c r="W9" s="2"/>
      <c r="X9" s="2"/>
      <c r="Y9" s="2"/>
      <c r="Z9" s="2"/>
      <c r="AA9" s="2"/>
      <c r="AB9" s="2"/>
      <c r="AC9" s="2"/>
      <c r="AD9" s="2"/>
      <c r="AE9" s="2"/>
      <c r="AF9" s="2"/>
      <c r="AG9" s="2"/>
      <c r="AH9" s="2"/>
      <c r="AI9" s="2"/>
      <c r="AJ9" s="2"/>
      <c r="AL9" s="48"/>
    </row>
    <row r="10" spans="1:38" s="46" customFormat="1" ht="18" customHeight="1">
      <c r="A10" s="9" t="s">
        <v>20</v>
      </c>
      <c r="B10" s="10"/>
      <c r="C10" s="10"/>
      <c r="D10" s="10"/>
      <c r="E10" s="10"/>
      <c r="F10" s="10"/>
      <c r="G10" s="4"/>
      <c r="H10" s="4"/>
      <c r="I10" s="4"/>
      <c r="J10" s="4"/>
      <c r="K10" s="4"/>
      <c r="L10" s="4"/>
      <c r="M10" s="4"/>
      <c r="N10" s="4"/>
      <c r="O10" s="4"/>
      <c r="P10" s="4"/>
      <c r="Q10" s="80" t="s">
        <v>206</v>
      </c>
      <c r="R10" s="86" t="s">
        <v>19</v>
      </c>
      <c r="S10" s="236" t="s">
        <v>207</v>
      </c>
      <c r="T10" s="236"/>
      <c r="U10" s="17"/>
      <c r="V10" s="86" t="s">
        <v>19</v>
      </c>
      <c r="W10" s="236" t="s">
        <v>209</v>
      </c>
      <c r="X10" s="236"/>
      <c r="Y10" s="80" t="s">
        <v>208</v>
      </c>
      <c r="Z10" s="4"/>
      <c r="AA10" s="4"/>
      <c r="AB10" s="4"/>
      <c r="AC10" s="4"/>
      <c r="AD10" s="4"/>
      <c r="AE10" s="4"/>
      <c r="AF10" s="4"/>
      <c r="AG10" s="4"/>
      <c r="AH10" s="4"/>
      <c r="AI10" s="4"/>
      <c r="AJ10" s="4"/>
      <c r="AL10" s="48">
        <f>IF(COUNTIF(R10:V10,"■")&lt;&gt;1,0,FIND("■",V10&amp;R10))</f>
        <v>0</v>
      </c>
    </row>
    <row r="11" spans="1:38" s="47" customFormat="1" ht="15" customHeight="1">
      <c r="A11" s="470" t="s">
        <v>84</v>
      </c>
      <c r="B11" s="471"/>
      <c r="C11" s="471"/>
      <c r="D11" s="471"/>
      <c r="E11" s="471"/>
      <c r="F11" s="471"/>
      <c r="G11" s="471"/>
      <c r="H11" s="471"/>
      <c r="I11" s="471"/>
      <c r="J11" s="471"/>
      <c r="K11" s="581" t="s">
        <v>85</v>
      </c>
      <c r="L11" s="582"/>
      <c r="M11" s="582"/>
      <c r="N11" s="582"/>
      <c r="O11" s="582"/>
      <c r="P11" s="582"/>
      <c r="Q11" s="582"/>
      <c r="R11" s="582"/>
      <c r="S11" s="582"/>
      <c r="T11" s="582"/>
      <c r="U11" s="582"/>
      <c r="V11" s="582"/>
      <c r="W11" s="582"/>
      <c r="X11" s="582"/>
      <c r="Y11" s="582"/>
      <c r="Z11" s="581" t="s">
        <v>191</v>
      </c>
      <c r="AA11" s="582"/>
      <c r="AB11" s="582"/>
      <c r="AC11" s="582"/>
      <c r="AD11" s="583"/>
      <c r="AE11" s="18"/>
      <c r="AF11" s="333" t="s">
        <v>192</v>
      </c>
      <c r="AG11" s="391"/>
      <c r="AH11" s="391"/>
      <c r="AI11" s="391"/>
      <c r="AJ11" s="393"/>
      <c r="AL11" s="48"/>
    </row>
    <row r="12" spans="1:38" s="46" customFormat="1" ht="15" customHeight="1">
      <c r="A12" s="472"/>
      <c r="B12" s="472"/>
      <c r="C12" s="472"/>
      <c r="D12" s="472"/>
      <c r="E12" s="472"/>
      <c r="F12" s="472"/>
      <c r="G12" s="472"/>
      <c r="H12" s="472"/>
      <c r="I12" s="472"/>
      <c r="J12" s="472"/>
      <c r="K12" s="584"/>
      <c r="L12" s="584"/>
      <c r="M12" s="584"/>
      <c r="N12" s="584"/>
      <c r="O12" s="584"/>
      <c r="P12" s="584"/>
      <c r="Q12" s="584"/>
      <c r="R12" s="584"/>
      <c r="S12" s="584"/>
      <c r="T12" s="584"/>
      <c r="U12" s="584"/>
      <c r="V12" s="584"/>
      <c r="W12" s="584"/>
      <c r="X12" s="584"/>
      <c r="Y12" s="584"/>
      <c r="Z12" s="584"/>
      <c r="AA12" s="584"/>
      <c r="AB12" s="584"/>
      <c r="AC12" s="584"/>
      <c r="AD12" s="442"/>
      <c r="AE12" s="19"/>
      <c r="AF12" s="392"/>
      <c r="AG12" s="392"/>
      <c r="AH12" s="392"/>
      <c r="AI12" s="392"/>
      <c r="AJ12" s="394"/>
      <c r="AL12" s="48"/>
    </row>
    <row r="13" spans="1:38" s="47" customFormat="1" ht="15.95" customHeight="1">
      <c r="A13" s="468" t="s">
        <v>75</v>
      </c>
      <c r="B13" s="418"/>
      <c r="C13" s="466"/>
      <c r="D13" s="466"/>
      <c r="E13" s="466"/>
      <c r="F13" s="466"/>
      <c r="G13" s="466"/>
      <c r="H13" s="466"/>
      <c r="I13" s="466"/>
      <c r="J13" s="466"/>
      <c r="K13" s="466"/>
      <c r="L13" s="466"/>
      <c r="M13" s="466"/>
      <c r="N13" s="466"/>
      <c r="O13" s="466"/>
      <c r="P13" s="466"/>
      <c r="Q13" s="466"/>
      <c r="R13" s="466"/>
      <c r="S13" s="466"/>
      <c r="T13" s="466"/>
      <c r="U13" s="466"/>
      <c r="V13" s="466"/>
      <c r="W13" s="466"/>
      <c r="X13" s="466"/>
      <c r="Y13" s="466"/>
      <c r="Z13" s="585"/>
      <c r="AA13" s="586"/>
      <c r="AB13" s="586"/>
      <c r="AC13" s="586"/>
      <c r="AD13" s="586"/>
      <c r="AE13" s="522" t="s">
        <v>0</v>
      </c>
      <c r="AF13" s="577"/>
      <c r="AG13" s="577"/>
      <c r="AH13" s="577"/>
      <c r="AI13" s="577"/>
      <c r="AJ13" s="578"/>
      <c r="AL13" s="48">
        <f>IF(AL10=2,IF(COUNTA(B13:AD16,AF13:AJ16)&lt;&gt;0,0,1),IF(AL10=0,0,IF(AF13="",0,1)))</f>
        <v>0</v>
      </c>
    </row>
    <row r="14" spans="1:38" s="47" customFormat="1" ht="15.95" customHeight="1">
      <c r="A14" s="469"/>
      <c r="B14" s="421"/>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587"/>
      <c r="AA14" s="588"/>
      <c r="AB14" s="588"/>
      <c r="AC14" s="588"/>
      <c r="AD14" s="588"/>
      <c r="AE14" s="523"/>
      <c r="AF14" s="579"/>
      <c r="AG14" s="579"/>
      <c r="AH14" s="579"/>
      <c r="AI14" s="579"/>
      <c r="AJ14" s="580"/>
      <c r="AL14" s="48"/>
    </row>
    <row r="15" spans="1:38" s="47" customFormat="1" ht="15.95" customHeight="1">
      <c r="A15" s="469" t="s">
        <v>76</v>
      </c>
      <c r="B15" s="421"/>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587"/>
      <c r="AA15" s="588"/>
      <c r="AB15" s="588"/>
      <c r="AC15" s="588"/>
      <c r="AD15" s="588"/>
      <c r="AE15" s="523" t="s">
        <v>0</v>
      </c>
      <c r="AF15" s="579"/>
      <c r="AG15" s="579"/>
      <c r="AH15" s="579"/>
      <c r="AI15" s="579"/>
      <c r="AJ15" s="580"/>
      <c r="AL15" s="48"/>
    </row>
    <row r="16" spans="1:38" s="47" customFormat="1" ht="15.95" customHeight="1">
      <c r="A16" s="502"/>
      <c r="B16" s="607"/>
      <c r="C16" s="608"/>
      <c r="D16" s="608"/>
      <c r="E16" s="608"/>
      <c r="F16" s="608"/>
      <c r="G16" s="608"/>
      <c r="H16" s="608"/>
      <c r="I16" s="608"/>
      <c r="J16" s="608"/>
      <c r="K16" s="608"/>
      <c r="L16" s="608"/>
      <c r="M16" s="608"/>
      <c r="N16" s="608"/>
      <c r="O16" s="608"/>
      <c r="P16" s="608"/>
      <c r="Q16" s="608"/>
      <c r="R16" s="608"/>
      <c r="S16" s="608"/>
      <c r="T16" s="608"/>
      <c r="U16" s="608"/>
      <c r="V16" s="608"/>
      <c r="W16" s="608"/>
      <c r="X16" s="608"/>
      <c r="Y16" s="608"/>
      <c r="Z16" s="609"/>
      <c r="AA16" s="610"/>
      <c r="AB16" s="610"/>
      <c r="AC16" s="610"/>
      <c r="AD16" s="610"/>
      <c r="AE16" s="555"/>
      <c r="AF16" s="589"/>
      <c r="AG16" s="589"/>
      <c r="AH16" s="589"/>
      <c r="AI16" s="589"/>
      <c r="AJ16" s="590"/>
      <c r="AL16" s="48"/>
    </row>
    <row r="17" spans="1:38" ht="5.0999999999999996" customHeight="1">
      <c r="A17" s="3"/>
      <c r="B17" s="4"/>
      <c r="C17" s="4"/>
      <c r="D17" s="4"/>
      <c r="E17" s="4"/>
      <c r="F17" s="4"/>
      <c r="G17" s="4"/>
      <c r="H17" s="4"/>
      <c r="I17" s="4"/>
      <c r="J17" s="4"/>
      <c r="K17" s="24"/>
      <c r="L17" s="28"/>
      <c r="M17" s="5"/>
      <c r="N17" s="5"/>
      <c r="O17" s="5"/>
      <c r="P17" s="24"/>
      <c r="Q17" s="28"/>
      <c r="R17" s="2"/>
      <c r="S17" s="2"/>
      <c r="T17" s="5"/>
      <c r="U17" s="2"/>
      <c r="V17" s="2"/>
      <c r="W17" s="2"/>
      <c r="X17" s="2"/>
      <c r="Y17" s="2"/>
      <c r="Z17" s="2"/>
      <c r="AA17" s="2"/>
      <c r="AB17" s="2"/>
      <c r="AC17" s="2"/>
      <c r="AD17" s="2"/>
      <c r="AE17" s="2"/>
      <c r="AF17" s="2"/>
      <c r="AG17" s="2"/>
      <c r="AH17" s="2"/>
      <c r="AI17" s="2"/>
      <c r="AJ17" s="2"/>
      <c r="AL17" s="48"/>
    </row>
    <row r="18" spans="1:38" s="46" customFormat="1" ht="18" customHeight="1">
      <c r="A18" s="9" t="s">
        <v>21</v>
      </c>
      <c r="B18" s="10"/>
      <c r="C18" s="10"/>
      <c r="D18" s="10"/>
      <c r="E18" s="10"/>
      <c r="F18" s="10"/>
      <c r="G18" s="4"/>
      <c r="H18" s="4"/>
      <c r="I18" s="4"/>
      <c r="J18" s="4"/>
      <c r="K18" s="4"/>
      <c r="L18" s="4"/>
      <c r="M18" s="4"/>
      <c r="N18" s="4"/>
      <c r="O18" s="4"/>
      <c r="P18" s="4"/>
      <c r="Q18" s="80" t="s">
        <v>206</v>
      </c>
      <c r="R18" s="86" t="s">
        <v>19</v>
      </c>
      <c r="S18" s="236" t="s">
        <v>207</v>
      </c>
      <c r="T18" s="236"/>
      <c r="U18" s="17"/>
      <c r="V18" s="86" t="s">
        <v>19</v>
      </c>
      <c r="W18" s="236" t="s">
        <v>209</v>
      </c>
      <c r="X18" s="236"/>
      <c r="Y18" s="80" t="s">
        <v>208</v>
      </c>
      <c r="Z18" s="4"/>
      <c r="AA18" s="4"/>
      <c r="AB18" s="4"/>
      <c r="AC18" s="4"/>
      <c r="AD18" s="4"/>
      <c r="AE18" s="4"/>
      <c r="AF18" s="4"/>
      <c r="AG18" s="4"/>
      <c r="AH18" s="4"/>
      <c r="AI18" s="4"/>
      <c r="AJ18" s="4"/>
      <c r="AL18" s="48">
        <f>IF(COUNTIF(R18:V18,"■")&lt;&gt;1,0,FIND("■",V18&amp;R18))</f>
        <v>0</v>
      </c>
    </row>
    <row r="19" spans="1:38" s="47" customFormat="1" ht="15" customHeight="1">
      <c r="A19" s="413" t="s">
        <v>194</v>
      </c>
      <c r="B19" s="391"/>
      <c r="C19" s="391"/>
      <c r="D19" s="391"/>
      <c r="E19" s="391"/>
      <c r="F19" s="391"/>
      <c r="G19" s="391"/>
      <c r="H19" s="391"/>
      <c r="I19" s="20"/>
      <c r="J19" s="333" t="s">
        <v>195</v>
      </c>
      <c r="K19" s="391"/>
      <c r="L19" s="391"/>
      <c r="M19" s="391"/>
      <c r="N19" s="391"/>
      <c r="O19" s="391"/>
      <c r="P19" s="393"/>
      <c r="Q19" s="446" t="s">
        <v>86</v>
      </c>
      <c r="R19" s="594"/>
      <c r="S19" s="594"/>
      <c r="T19" s="594"/>
      <c r="U19" s="594"/>
      <c r="V19" s="594"/>
      <c r="W19" s="594"/>
      <c r="X19" s="594"/>
      <c r="Y19" s="595"/>
      <c r="Z19" s="446" t="s">
        <v>87</v>
      </c>
      <c r="AA19" s="594"/>
      <c r="AB19" s="594"/>
      <c r="AC19" s="594"/>
      <c r="AD19" s="594"/>
      <c r="AE19" s="594"/>
      <c r="AF19" s="594"/>
      <c r="AG19" s="594"/>
      <c r="AH19" s="594"/>
      <c r="AI19" s="594"/>
      <c r="AJ19" s="595"/>
      <c r="AL19" s="48"/>
    </row>
    <row r="20" spans="1:38" s="46" customFormat="1" ht="15" customHeight="1">
      <c r="A20" s="442"/>
      <c r="B20" s="392"/>
      <c r="C20" s="392"/>
      <c r="D20" s="392"/>
      <c r="E20" s="392"/>
      <c r="F20" s="392"/>
      <c r="G20" s="392"/>
      <c r="H20" s="392"/>
      <c r="I20" s="21"/>
      <c r="J20" s="392"/>
      <c r="K20" s="392"/>
      <c r="L20" s="392"/>
      <c r="M20" s="392"/>
      <c r="N20" s="392"/>
      <c r="O20" s="392"/>
      <c r="P20" s="394"/>
      <c r="Q20" s="596"/>
      <c r="R20" s="597"/>
      <c r="S20" s="597"/>
      <c r="T20" s="597"/>
      <c r="U20" s="597"/>
      <c r="V20" s="597"/>
      <c r="W20" s="597"/>
      <c r="X20" s="597"/>
      <c r="Y20" s="598"/>
      <c r="Z20" s="596"/>
      <c r="AA20" s="597"/>
      <c r="AB20" s="597"/>
      <c r="AC20" s="597"/>
      <c r="AD20" s="597"/>
      <c r="AE20" s="597"/>
      <c r="AF20" s="597"/>
      <c r="AG20" s="597"/>
      <c r="AH20" s="597"/>
      <c r="AI20" s="597"/>
      <c r="AJ20" s="598"/>
      <c r="AL20" s="48"/>
    </row>
    <row r="21" spans="1:38" s="47" customFormat="1" ht="15" customHeight="1">
      <c r="A21" s="599" t="s">
        <v>75</v>
      </c>
      <c r="B21" s="600"/>
      <c r="C21" s="600"/>
      <c r="D21" s="600"/>
      <c r="E21" s="600"/>
      <c r="F21" s="600"/>
      <c r="G21" s="600"/>
      <c r="H21" s="600"/>
      <c r="I21" s="601" t="s">
        <v>0</v>
      </c>
      <c r="J21" s="600"/>
      <c r="K21" s="600"/>
      <c r="L21" s="600"/>
      <c r="M21" s="600"/>
      <c r="N21" s="600"/>
      <c r="O21" s="600"/>
      <c r="P21" s="602"/>
      <c r="Q21" s="603"/>
      <c r="R21" s="604"/>
      <c r="S21" s="604"/>
      <c r="T21" s="604"/>
      <c r="U21" s="604"/>
      <c r="V21" s="604"/>
      <c r="W21" s="604"/>
      <c r="X21" s="604"/>
      <c r="Y21" s="605"/>
      <c r="Z21" s="606"/>
      <c r="AA21" s="606"/>
      <c r="AB21" s="606"/>
      <c r="AC21" s="606"/>
      <c r="AD21" s="606"/>
      <c r="AE21" s="606"/>
      <c r="AF21" s="606"/>
      <c r="AG21" s="606"/>
      <c r="AH21" s="606"/>
      <c r="AI21" s="606"/>
      <c r="AJ21" s="606"/>
      <c r="AL21" s="48">
        <f>IF(AL18=2,IF(COUNTA(B21:H30,J21:AJ30)&lt;&gt;0,0,1),IF(AL18=0,0,IF(Z21="",0,1)))</f>
        <v>0</v>
      </c>
    </row>
    <row r="22" spans="1:38" s="47" customFormat="1" ht="15" customHeight="1">
      <c r="A22" s="469"/>
      <c r="B22" s="566"/>
      <c r="C22" s="566"/>
      <c r="D22" s="566"/>
      <c r="E22" s="566"/>
      <c r="F22" s="566"/>
      <c r="G22" s="566"/>
      <c r="H22" s="566"/>
      <c r="I22" s="523"/>
      <c r="J22" s="566"/>
      <c r="K22" s="566"/>
      <c r="L22" s="566"/>
      <c r="M22" s="566"/>
      <c r="N22" s="566"/>
      <c r="O22" s="566"/>
      <c r="P22" s="568"/>
      <c r="Q22" s="570"/>
      <c r="R22" s="571"/>
      <c r="S22" s="571"/>
      <c r="T22" s="571"/>
      <c r="U22" s="571"/>
      <c r="V22" s="571"/>
      <c r="W22" s="571"/>
      <c r="X22" s="571"/>
      <c r="Y22" s="572"/>
      <c r="Z22" s="565"/>
      <c r="AA22" s="565"/>
      <c r="AB22" s="565"/>
      <c r="AC22" s="565"/>
      <c r="AD22" s="565"/>
      <c r="AE22" s="565"/>
      <c r="AF22" s="565"/>
      <c r="AG22" s="565"/>
      <c r="AH22" s="565"/>
      <c r="AI22" s="565"/>
      <c r="AJ22" s="565"/>
      <c r="AL22" s="155">
        <f>(140-COUNTBLANK(B21:H30)-COUNTBLANK(HistoryAddition!B50:H59))</f>
        <v>0</v>
      </c>
    </row>
    <row r="23" spans="1:38" s="47" customFormat="1" ht="15" customHeight="1">
      <c r="A23" s="469" t="s">
        <v>76</v>
      </c>
      <c r="B23" s="566"/>
      <c r="C23" s="566"/>
      <c r="D23" s="566"/>
      <c r="E23" s="566"/>
      <c r="F23" s="566"/>
      <c r="G23" s="566"/>
      <c r="H23" s="566"/>
      <c r="I23" s="523" t="s">
        <v>0</v>
      </c>
      <c r="J23" s="566"/>
      <c r="K23" s="566"/>
      <c r="L23" s="566"/>
      <c r="M23" s="566"/>
      <c r="N23" s="566"/>
      <c r="O23" s="566"/>
      <c r="P23" s="568"/>
      <c r="Q23" s="570"/>
      <c r="R23" s="571"/>
      <c r="S23" s="571"/>
      <c r="T23" s="571"/>
      <c r="U23" s="571"/>
      <c r="V23" s="571"/>
      <c r="W23" s="571"/>
      <c r="X23" s="571"/>
      <c r="Y23" s="572"/>
      <c r="Z23" s="565"/>
      <c r="AA23" s="565"/>
      <c r="AB23" s="565"/>
      <c r="AC23" s="565"/>
      <c r="AD23" s="565"/>
      <c r="AE23" s="565"/>
      <c r="AF23" s="565"/>
      <c r="AG23" s="565"/>
      <c r="AH23" s="565"/>
      <c r="AI23" s="565"/>
      <c r="AJ23" s="565"/>
      <c r="AL23" s="48">
        <f>(140-COUNTBLANK(J21:P30)-COUNTBLANK(HistoryAddition!J50:P59))</f>
        <v>0</v>
      </c>
    </row>
    <row r="24" spans="1:38" s="47" customFormat="1" ht="15" customHeight="1">
      <c r="A24" s="469"/>
      <c r="B24" s="566"/>
      <c r="C24" s="566"/>
      <c r="D24" s="566"/>
      <c r="E24" s="566"/>
      <c r="F24" s="566"/>
      <c r="G24" s="566"/>
      <c r="H24" s="566"/>
      <c r="I24" s="523"/>
      <c r="J24" s="566"/>
      <c r="K24" s="566"/>
      <c r="L24" s="566"/>
      <c r="M24" s="566"/>
      <c r="N24" s="566"/>
      <c r="O24" s="566"/>
      <c r="P24" s="568"/>
      <c r="Q24" s="570"/>
      <c r="R24" s="571"/>
      <c r="S24" s="571"/>
      <c r="T24" s="571"/>
      <c r="U24" s="571"/>
      <c r="V24" s="571"/>
      <c r="W24" s="571"/>
      <c r="X24" s="571"/>
      <c r="Y24" s="572"/>
      <c r="Z24" s="565"/>
      <c r="AA24" s="565"/>
      <c r="AB24" s="565"/>
      <c r="AC24" s="565"/>
      <c r="AD24" s="565"/>
      <c r="AE24" s="565"/>
      <c r="AF24" s="565"/>
      <c r="AG24" s="565"/>
      <c r="AH24" s="565"/>
      <c r="AI24" s="565"/>
      <c r="AJ24" s="565"/>
      <c r="AL24" s="48"/>
    </row>
    <row r="25" spans="1:38" s="47" customFormat="1" ht="15" customHeight="1">
      <c r="A25" s="469" t="s">
        <v>77</v>
      </c>
      <c r="B25" s="566"/>
      <c r="C25" s="566"/>
      <c r="D25" s="566"/>
      <c r="E25" s="566"/>
      <c r="F25" s="566"/>
      <c r="G25" s="566"/>
      <c r="H25" s="566"/>
      <c r="I25" s="523" t="s">
        <v>0</v>
      </c>
      <c r="J25" s="566"/>
      <c r="K25" s="566"/>
      <c r="L25" s="566"/>
      <c r="M25" s="566"/>
      <c r="N25" s="566"/>
      <c r="O25" s="566"/>
      <c r="P25" s="568"/>
      <c r="Q25" s="570"/>
      <c r="R25" s="571"/>
      <c r="S25" s="571"/>
      <c r="T25" s="571"/>
      <c r="U25" s="571"/>
      <c r="V25" s="571"/>
      <c r="W25" s="571"/>
      <c r="X25" s="571"/>
      <c r="Y25" s="572"/>
      <c r="Z25" s="565"/>
      <c r="AA25" s="565"/>
      <c r="AB25" s="565"/>
      <c r="AC25" s="565"/>
      <c r="AD25" s="565"/>
      <c r="AE25" s="565"/>
      <c r="AF25" s="565"/>
      <c r="AG25" s="565"/>
      <c r="AH25" s="565"/>
      <c r="AI25" s="565"/>
      <c r="AJ25" s="565"/>
      <c r="AL25" s="48"/>
    </row>
    <row r="26" spans="1:38" s="47" customFormat="1" ht="15" customHeight="1">
      <c r="A26" s="469"/>
      <c r="B26" s="566"/>
      <c r="C26" s="566"/>
      <c r="D26" s="566"/>
      <c r="E26" s="566"/>
      <c r="F26" s="566"/>
      <c r="G26" s="566"/>
      <c r="H26" s="566"/>
      <c r="I26" s="523"/>
      <c r="J26" s="566"/>
      <c r="K26" s="566"/>
      <c r="L26" s="566"/>
      <c r="M26" s="566"/>
      <c r="N26" s="566"/>
      <c r="O26" s="566"/>
      <c r="P26" s="568"/>
      <c r="Q26" s="570"/>
      <c r="R26" s="571"/>
      <c r="S26" s="571"/>
      <c r="T26" s="571"/>
      <c r="U26" s="571"/>
      <c r="V26" s="571"/>
      <c r="W26" s="571"/>
      <c r="X26" s="571"/>
      <c r="Y26" s="572"/>
      <c r="Z26" s="565"/>
      <c r="AA26" s="565"/>
      <c r="AB26" s="565"/>
      <c r="AC26" s="565"/>
      <c r="AD26" s="565"/>
      <c r="AE26" s="565"/>
      <c r="AF26" s="565"/>
      <c r="AG26" s="565"/>
      <c r="AH26" s="565"/>
      <c r="AI26" s="565"/>
      <c r="AJ26" s="565"/>
      <c r="AL26" s="48"/>
    </row>
    <row r="27" spans="1:38" s="47" customFormat="1" ht="15" customHeight="1">
      <c r="A27" s="469" t="s">
        <v>78</v>
      </c>
      <c r="B27" s="566"/>
      <c r="C27" s="566"/>
      <c r="D27" s="566"/>
      <c r="E27" s="566"/>
      <c r="F27" s="566"/>
      <c r="G27" s="566"/>
      <c r="H27" s="566"/>
      <c r="I27" s="523" t="s">
        <v>0</v>
      </c>
      <c r="J27" s="566"/>
      <c r="K27" s="566"/>
      <c r="L27" s="566"/>
      <c r="M27" s="566"/>
      <c r="N27" s="566"/>
      <c r="O27" s="566"/>
      <c r="P27" s="568"/>
      <c r="Q27" s="570"/>
      <c r="R27" s="571"/>
      <c r="S27" s="571"/>
      <c r="T27" s="571"/>
      <c r="U27" s="571"/>
      <c r="V27" s="571"/>
      <c r="W27" s="571"/>
      <c r="X27" s="571"/>
      <c r="Y27" s="572"/>
      <c r="Z27" s="565"/>
      <c r="AA27" s="565"/>
      <c r="AB27" s="565"/>
      <c r="AC27" s="565"/>
      <c r="AD27" s="565"/>
      <c r="AE27" s="565"/>
      <c r="AF27" s="565"/>
      <c r="AG27" s="565"/>
      <c r="AH27" s="565"/>
      <c r="AI27" s="565"/>
      <c r="AJ27" s="565"/>
      <c r="AL27" s="48"/>
    </row>
    <row r="28" spans="1:38" s="47" customFormat="1" ht="15" customHeight="1">
      <c r="A28" s="469"/>
      <c r="B28" s="566"/>
      <c r="C28" s="566"/>
      <c r="D28" s="566"/>
      <c r="E28" s="566"/>
      <c r="F28" s="566"/>
      <c r="G28" s="566"/>
      <c r="H28" s="566"/>
      <c r="I28" s="523"/>
      <c r="J28" s="566"/>
      <c r="K28" s="566"/>
      <c r="L28" s="566"/>
      <c r="M28" s="566"/>
      <c r="N28" s="566"/>
      <c r="O28" s="566"/>
      <c r="P28" s="568"/>
      <c r="Q28" s="570"/>
      <c r="R28" s="571"/>
      <c r="S28" s="571"/>
      <c r="T28" s="571"/>
      <c r="U28" s="571"/>
      <c r="V28" s="571"/>
      <c r="W28" s="571"/>
      <c r="X28" s="571"/>
      <c r="Y28" s="572"/>
      <c r="Z28" s="565"/>
      <c r="AA28" s="565"/>
      <c r="AB28" s="565"/>
      <c r="AC28" s="565"/>
      <c r="AD28" s="565"/>
      <c r="AE28" s="565"/>
      <c r="AF28" s="565"/>
      <c r="AG28" s="565"/>
      <c r="AH28" s="565"/>
      <c r="AI28" s="565"/>
      <c r="AJ28" s="565"/>
      <c r="AL28" s="48"/>
    </row>
    <row r="29" spans="1:38" s="47" customFormat="1" ht="15" customHeight="1">
      <c r="A29" s="469" t="s">
        <v>125</v>
      </c>
      <c r="B29" s="566"/>
      <c r="C29" s="566"/>
      <c r="D29" s="566"/>
      <c r="E29" s="566"/>
      <c r="F29" s="566"/>
      <c r="G29" s="566"/>
      <c r="H29" s="566"/>
      <c r="I29" s="523" t="s">
        <v>0</v>
      </c>
      <c r="J29" s="566"/>
      <c r="K29" s="566"/>
      <c r="L29" s="566"/>
      <c r="M29" s="566"/>
      <c r="N29" s="566"/>
      <c r="O29" s="566"/>
      <c r="P29" s="568"/>
      <c r="Q29" s="570"/>
      <c r="R29" s="571"/>
      <c r="S29" s="571"/>
      <c r="T29" s="571"/>
      <c r="U29" s="571"/>
      <c r="V29" s="571"/>
      <c r="W29" s="571"/>
      <c r="X29" s="571"/>
      <c r="Y29" s="572"/>
      <c r="Z29" s="565"/>
      <c r="AA29" s="565"/>
      <c r="AB29" s="565"/>
      <c r="AC29" s="565"/>
      <c r="AD29" s="565"/>
      <c r="AE29" s="565"/>
      <c r="AF29" s="565"/>
      <c r="AG29" s="565"/>
      <c r="AH29" s="565"/>
      <c r="AI29" s="565"/>
      <c r="AJ29" s="565"/>
      <c r="AL29" s="48"/>
    </row>
    <row r="30" spans="1:38" s="47" customFormat="1" ht="15" customHeight="1">
      <c r="A30" s="502"/>
      <c r="B30" s="567"/>
      <c r="C30" s="567"/>
      <c r="D30" s="567"/>
      <c r="E30" s="567"/>
      <c r="F30" s="567"/>
      <c r="G30" s="567"/>
      <c r="H30" s="567"/>
      <c r="I30" s="555"/>
      <c r="J30" s="567"/>
      <c r="K30" s="567"/>
      <c r="L30" s="567"/>
      <c r="M30" s="567"/>
      <c r="N30" s="567"/>
      <c r="O30" s="567"/>
      <c r="P30" s="569"/>
      <c r="Q30" s="573"/>
      <c r="R30" s="574"/>
      <c r="S30" s="574"/>
      <c r="T30" s="574"/>
      <c r="U30" s="574"/>
      <c r="V30" s="574"/>
      <c r="W30" s="574"/>
      <c r="X30" s="574"/>
      <c r="Y30" s="575"/>
      <c r="Z30" s="576"/>
      <c r="AA30" s="576"/>
      <c r="AB30" s="576"/>
      <c r="AC30" s="576"/>
      <c r="AD30" s="576"/>
      <c r="AE30" s="576"/>
      <c r="AF30" s="576"/>
      <c r="AG30" s="576"/>
      <c r="AH30" s="576"/>
      <c r="AI30" s="576"/>
      <c r="AJ30" s="576"/>
      <c r="AL30" s="48"/>
    </row>
    <row r="31" spans="1:38" s="46" customFormat="1" ht="5.0999999999999996" customHeight="1">
      <c r="A31" s="65"/>
      <c r="B31" s="65"/>
      <c r="C31" s="65"/>
      <c r="D31" s="65"/>
      <c r="E31" s="65"/>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L31" s="48"/>
    </row>
    <row r="32" spans="1:38" s="47" customFormat="1" ht="13.5" customHeight="1">
      <c r="A32" s="593" t="s">
        <v>89</v>
      </c>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L32" s="48"/>
    </row>
    <row r="33" spans="1:38" s="47" customFormat="1" ht="13.5" customHeight="1">
      <c r="A33" s="593"/>
      <c r="B33" s="593"/>
      <c r="C33" s="593"/>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593"/>
      <c r="AH33" s="593"/>
      <c r="AI33" s="593"/>
      <c r="AJ33" s="593"/>
      <c r="AL33" s="48"/>
    </row>
    <row r="34" spans="1:38" s="47" customFormat="1" ht="14.1" customHeight="1">
      <c r="A34" s="613"/>
      <c r="B34" s="614"/>
      <c r="C34" s="614"/>
      <c r="D34" s="614"/>
      <c r="E34" s="614"/>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4"/>
      <c r="AJ34" s="615"/>
      <c r="AL34" s="63">
        <f>LEN(A34)</f>
        <v>0</v>
      </c>
    </row>
    <row r="35" spans="1:38" s="47" customFormat="1" ht="14.1" customHeight="1">
      <c r="A35" s="616"/>
      <c r="B35" s="617"/>
      <c r="C35" s="617"/>
      <c r="D35" s="617"/>
      <c r="E35" s="617"/>
      <c r="F35" s="617"/>
      <c r="G35" s="617"/>
      <c r="H35" s="617"/>
      <c r="I35" s="617"/>
      <c r="J35" s="617"/>
      <c r="K35" s="617"/>
      <c r="L35" s="617"/>
      <c r="M35" s="617"/>
      <c r="N35" s="617"/>
      <c r="O35" s="617"/>
      <c r="P35" s="617"/>
      <c r="Q35" s="617"/>
      <c r="R35" s="617"/>
      <c r="S35" s="617"/>
      <c r="T35" s="617"/>
      <c r="U35" s="617"/>
      <c r="V35" s="617"/>
      <c r="W35" s="617"/>
      <c r="X35" s="617"/>
      <c r="Y35" s="617"/>
      <c r="Z35" s="617"/>
      <c r="AA35" s="617"/>
      <c r="AB35" s="617"/>
      <c r="AC35" s="617"/>
      <c r="AD35" s="617"/>
      <c r="AE35" s="617"/>
      <c r="AF35" s="617"/>
      <c r="AG35" s="617"/>
      <c r="AH35" s="617"/>
      <c r="AI35" s="617"/>
      <c r="AJ35" s="618"/>
      <c r="AL35" s="48"/>
    </row>
    <row r="36" spans="1:38" s="47" customFormat="1" ht="14.1" customHeight="1">
      <c r="A36" s="616"/>
      <c r="B36" s="617"/>
      <c r="C36" s="617"/>
      <c r="D36" s="617"/>
      <c r="E36" s="617"/>
      <c r="F36" s="617"/>
      <c r="G36" s="617"/>
      <c r="H36" s="617"/>
      <c r="I36" s="617"/>
      <c r="J36" s="617"/>
      <c r="K36" s="617"/>
      <c r="L36" s="617"/>
      <c r="M36" s="617"/>
      <c r="N36" s="617"/>
      <c r="O36" s="617"/>
      <c r="P36" s="617"/>
      <c r="Q36" s="617"/>
      <c r="R36" s="617"/>
      <c r="S36" s="617"/>
      <c r="T36" s="617"/>
      <c r="U36" s="617"/>
      <c r="V36" s="617"/>
      <c r="W36" s="617"/>
      <c r="X36" s="617"/>
      <c r="Y36" s="617"/>
      <c r="Z36" s="617"/>
      <c r="AA36" s="617"/>
      <c r="AB36" s="617"/>
      <c r="AC36" s="617"/>
      <c r="AD36" s="617"/>
      <c r="AE36" s="617"/>
      <c r="AF36" s="617"/>
      <c r="AG36" s="617"/>
      <c r="AH36" s="617"/>
      <c r="AI36" s="617"/>
      <c r="AJ36" s="618"/>
      <c r="AL36" s="48"/>
    </row>
    <row r="37" spans="1:38" s="47" customFormat="1" ht="14.1" customHeight="1">
      <c r="A37" s="616"/>
      <c r="B37" s="617"/>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8"/>
      <c r="AL37" s="48"/>
    </row>
    <row r="38" spans="1:38" s="47" customFormat="1" ht="14.1" customHeight="1">
      <c r="A38" s="616"/>
      <c r="B38" s="617"/>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8"/>
      <c r="AL38" s="48"/>
    </row>
    <row r="39" spans="1:38" s="47" customFormat="1" ht="14.1" customHeight="1">
      <c r="A39" s="616"/>
      <c r="B39" s="617"/>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8"/>
      <c r="AL39" s="48"/>
    </row>
    <row r="40" spans="1:38" s="47" customFormat="1" ht="14.1" customHeight="1">
      <c r="A40" s="616"/>
      <c r="B40" s="617"/>
      <c r="C40" s="617"/>
      <c r="D40" s="617"/>
      <c r="E40" s="617"/>
      <c r="F40" s="617"/>
      <c r="G40" s="617"/>
      <c r="H40" s="617"/>
      <c r="I40" s="617"/>
      <c r="J40" s="617"/>
      <c r="K40" s="617"/>
      <c r="L40" s="617"/>
      <c r="M40" s="617"/>
      <c r="N40" s="617"/>
      <c r="O40" s="617"/>
      <c r="P40" s="617"/>
      <c r="Q40" s="617"/>
      <c r="R40" s="617"/>
      <c r="S40" s="617"/>
      <c r="T40" s="617"/>
      <c r="U40" s="617"/>
      <c r="V40" s="617"/>
      <c r="W40" s="617"/>
      <c r="X40" s="617"/>
      <c r="Y40" s="617"/>
      <c r="Z40" s="617"/>
      <c r="AA40" s="617"/>
      <c r="AB40" s="617"/>
      <c r="AC40" s="617"/>
      <c r="AD40" s="617"/>
      <c r="AE40" s="617"/>
      <c r="AF40" s="617"/>
      <c r="AG40" s="617"/>
      <c r="AH40" s="617"/>
      <c r="AI40" s="617"/>
      <c r="AJ40" s="618"/>
      <c r="AL40" s="48"/>
    </row>
    <row r="41" spans="1:38" s="47" customFormat="1" ht="14.1" customHeight="1">
      <c r="A41" s="616"/>
      <c r="B41" s="617"/>
      <c r="C41" s="617"/>
      <c r="D41" s="617"/>
      <c r="E41" s="617"/>
      <c r="F41" s="617"/>
      <c r="G41" s="617"/>
      <c r="H41" s="617"/>
      <c r="I41" s="617"/>
      <c r="J41" s="617"/>
      <c r="K41" s="617"/>
      <c r="L41" s="617"/>
      <c r="M41" s="617"/>
      <c r="N41" s="617"/>
      <c r="O41" s="617"/>
      <c r="P41" s="617"/>
      <c r="Q41" s="617"/>
      <c r="R41" s="617"/>
      <c r="S41" s="617"/>
      <c r="T41" s="617"/>
      <c r="U41" s="617"/>
      <c r="V41" s="617"/>
      <c r="W41" s="617"/>
      <c r="X41" s="617"/>
      <c r="Y41" s="617"/>
      <c r="Z41" s="617"/>
      <c r="AA41" s="617"/>
      <c r="AB41" s="617"/>
      <c r="AC41" s="617"/>
      <c r="AD41" s="617"/>
      <c r="AE41" s="617"/>
      <c r="AF41" s="617"/>
      <c r="AG41" s="617"/>
      <c r="AH41" s="617"/>
      <c r="AI41" s="617"/>
      <c r="AJ41" s="618"/>
      <c r="AL41" s="48"/>
    </row>
    <row r="42" spans="1:38" s="47" customFormat="1" ht="14.1" customHeight="1">
      <c r="A42" s="616"/>
      <c r="B42" s="617"/>
      <c r="C42" s="617"/>
      <c r="D42" s="617"/>
      <c r="E42" s="617"/>
      <c r="F42" s="617"/>
      <c r="G42" s="617"/>
      <c r="H42" s="617"/>
      <c r="I42" s="617"/>
      <c r="J42" s="617"/>
      <c r="K42" s="617"/>
      <c r="L42" s="617"/>
      <c r="M42" s="617"/>
      <c r="N42" s="617"/>
      <c r="O42" s="617"/>
      <c r="P42" s="617"/>
      <c r="Q42" s="617"/>
      <c r="R42" s="617"/>
      <c r="S42" s="617"/>
      <c r="T42" s="617"/>
      <c r="U42" s="617"/>
      <c r="V42" s="617"/>
      <c r="W42" s="617"/>
      <c r="X42" s="617"/>
      <c r="Y42" s="617"/>
      <c r="Z42" s="617"/>
      <c r="AA42" s="617"/>
      <c r="AB42" s="617"/>
      <c r="AC42" s="617"/>
      <c r="AD42" s="617"/>
      <c r="AE42" s="617"/>
      <c r="AF42" s="617"/>
      <c r="AG42" s="617"/>
      <c r="AH42" s="617"/>
      <c r="AI42" s="617"/>
      <c r="AJ42" s="618"/>
      <c r="AL42" s="48"/>
    </row>
    <row r="43" spans="1:38" s="47" customFormat="1" ht="14.1" customHeight="1">
      <c r="A43" s="616"/>
      <c r="B43" s="617"/>
      <c r="C43" s="617"/>
      <c r="D43" s="617"/>
      <c r="E43" s="617"/>
      <c r="F43" s="617"/>
      <c r="G43" s="617"/>
      <c r="H43" s="617"/>
      <c r="I43" s="617"/>
      <c r="J43" s="617"/>
      <c r="K43" s="617"/>
      <c r="L43" s="617"/>
      <c r="M43" s="617"/>
      <c r="N43" s="617"/>
      <c r="O43" s="617"/>
      <c r="P43" s="617"/>
      <c r="Q43" s="617"/>
      <c r="R43" s="617"/>
      <c r="S43" s="617"/>
      <c r="T43" s="617"/>
      <c r="U43" s="617"/>
      <c r="V43" s="617"/>
      <c r="W43" s="617"/>
      <c r="X43" s="617"/>
      <c r="Y43" s="617"/>
      <c r="Z43" s="617"/>
      <c r="AA43" s="617"/>
      <c r="AB43" s="617"/>
      <c r="AC43" s="617"/>
      <c r="AD43" s="617"/>
      <c r="AE43" s="617"/>
      <c r="AF43" s="617"/>
      <c r="AG43" s="617"/>
      <c r="AH43" s="617"/>
      <c r="AI43" s="617"/>
      <c r="AJ43" s="618"/>
      <c r="AL43" s="48"/>
    </row>
    <row r="44" spans="1:38" s="47" customFormat="1" ht="14.1" customHeight="1">
      <c r="A44" s="616"/>
      <c r="B44" s="617"/>
      <c r="C44" s="617"/>
      <c r="D44" s="617"/>
      <c r="E44" s="617"/>
      <c r="F44" s="617"/>
      <c r="G44" s="617"/>
      <c r="H44" s="617"/>
      <c r="I44" s="617"/>
      <c r="J44" s="617"/>
      <c r="K44" s="617"/>
      <c r="L44" s="617"/>
      <c r="M44" s="617"/>
      <c r="N44" s="617"/>
      <c r="O44" s="617"/>
      <c r="P44" s="617"/>
      <c r="Q44" s="617"/>
      <c r="R44" s="617"/>
      <c r="S44" s="617"/>
      <c r="T44" s="617"/>
      <c r="U44" s="617"/>
      <c r="V44" s="617"/>
      <c r="W44" s="617"/>
      <c r="X44" s="617"/>
      <c r="Y44" s="617"/>
      <c r="Z44" s="617"/>
      <c r="AA44" s="617"/>
      <c r="AB44" s="617"/>
      <c r="AC44" s="617"/>
      <c r="AD44" s="617"/>
      <c r="AE44" s="617"/>
      <c r="AF44" s="617"/>
      <c r="AG44" s="617"/>
      <c r="AH44" s="617"/>
      <c r="AI44" s="617"/>
      <c r="AJ44" s="618"/>
      <c r="AL44" s="48"/>
    </row>
    <row r="45" spans="1:38" s="47" customFormat="1" ht="14.1" customHeight="1">
      <c r="A45" s="616"/>
      <c r="B45" s="617"/>
      <c r="C45" s="617"/>
      <c r="D45" s="617"/>
      <c r="E45" s="617"/>
      <c r="F45" s="617"/>
      <c r="G45" s="617"/>
      <c r="H45" s="617"/>
      <c r="I45" s="617"/>
      <c r="J45" s="617"/>
      <c r="K45" s="617"/>
      <c r="L45" s="617"/>
      <c r="M45" s="617"/>
      <c r="N45" s="617"/>
      <c r="O45" s="617"/>
      <c r="P45" s="617"/>
      <c r="Q45" s="617"/>
      <c r="R45" s="617"/>
      <c r="S45" s="617"/>
      <c r="T45" s="617"/>
      <c r="U45" s="617"/>
      <c r="V45" s="617"/>
      <c r="W45" s="617"/>
      <c r="X45" s="617"/>
      <c r="Y45" s="617"/>
      <c r="Z45" s="617"/>
      <c r="AA45" s="617"/>
      <c r="AB45" s="617"/>
      <c r="AC45" s="617"/>
      <c r="AD45" s="617"/>
      <c r="AE45" s="617"/>
      <c r="AF45" s="617"/>
      <c r="AG45" s="617"/>
      <c r="AH45" s="617"/>
      <c r="AI45" s="617"/>
      <c r="AJ45" s="618"/>
      <c r="AL45" s="48"/>
    </row>
    <row r="46" spans="1:38" s="47" customFormat="1" ht="14.1" customHeight="1">
      <c r="A46" s="619"/>
      <c r="B46" s="620"/>
      <c r="C46" s="620"/>
      <c r="D46" s="620"/>
      <c r="E46" s="620"/>
      <c r="F46" s="620"/>
      <c r="G46" s="620"/>
      <c r="H46" s="620"/>
      <c r="I46" s="620"/>
      <c r="J46" s="620"/>
      <c r="K46" s="620"/>
      <c r="L46" s="620"/>
      <c r="M46" s="620"/>
      <c r="N46" s="620"/>
      <c r="O46" s="620"/>
      <c r="P46" s="620"/>
      <c r="Q46" s="620"/>
      <c r="R46" s="620"/>
      <c r="S46" s="620"/>
      <c r="T46" s="620"/>
      <c r="U46" s="620"/>
      <c r="V46" s="620"/>
      <c r="W46" s="620"/>
      <c r="X46" s="620"/>
      <c r="Y46" s="620"/>
      <c r="Z46" s="620"/>
      <c r="AA46" s="620"/>
      <c r="AB46" s="620"/>
      <c r="AC46" s="620"/>
      <c r="AD46" s="620"/>
      <c r="AE46" s="620"/>
      <c r="AF46" s="620"/>
      <c r="AG46" s="620"/>
      <c r="AH46" s="620"/>
      <c r="AI46" s="620"/>
      <c r="AJ46" s="621"/>
      <c r="AL46" s="48"/>
    </row>
    <row r="47" spans="1:38" ht="5.099999999999999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L47" s="48"/>
    </row>
    <row r="48" spans="1:38" s="46" customFormat="1" ht="18" customHeight="1">
      <c r="A48" s="557" t="s">
        <v>91</v>
      </c>
      <c r="B48" s="557"/>
      <c r="C48" s="557"/>
      <c r="D48" s="557"/>
      <c r="E48" s="557"/>
      <c r="F48" s="557"/>
      <c r="G48" s="557"/>
      <c r="H48" s="557"/>
      <c r="I48" s="557"/>
      <c r="J48" s="557"/>
      <c r="K48" s="557"/>
      <c r="L48" s="557"/>
      <c r="M48" s="557"/>
      <c r="N48" s="557"/>
      <c r="O48" s="557"/>
      <c r="P48" s="557"/>
      <c r="Q48" s="557"/>
      <c r="R48" s="557"/>
      <c r="S48" s="557"/>
      <c r="T48" s="557"/>
      <c r="U48" s="557"/>
      <c r="V48" s="557"/>
      <c r="W48" s="557"/>
      <c r="X48" s="557"/>
      <c r="Y48" s="557"/>
      <c r="Z48" s="557"/>
      <c r="AA48" s="557"/>
      <c r="AB48" s="557"/>
      <c r="AC48" s="557"/>
      <c r="AD48" s="557"/>
      <c r="AE48" s="557"/>
      <c r="AF48" s="557"/>
      <c r="AG48" s="557"/>
      <c r="AH48" s="557"/>
      <c r="AI48" s="557"/>
      <c r="AJ48" s="557"/>
      <c r="AL48" s="48"/>
    </row>
    <row r="49" spans="1:38" s="46" customFormat="1" ht="8.1" customHeight="1">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L49" s="48"/>
    </row>
    <row r="50" spans="1:38" ht="13.5" customHeight="1">
      <c r="A50" s="2"/>
      <c r="B50" s="320" t="s">
        <v>19</v>
      </c>
      <c r="C50" s="560" t="s">
        <v>94</v>
      </c>
      <c r="D50" s="560"/>
      <c r="E50" s="560"/>
      <c r="F50" s="560"/>
      <c r="G50" s="560"/>
      <c r="H50" s="560"/>
      <c r="I50" s="560"/>
      <c r="J50" s="560"/>
      <c r="K50" s="560"/>
      <c r="L50" s="560"/>
      <c r="M50" s="560"/>
      <c r="N50" s="2"/>
      <c r="O50" s="2"/>
      <c r="P50" s="2"/>
      <c r="Q50" s="2"/>
      <c r="R50" s="2"/>
      <c r="S50" s="2"/>
      <c r="T50" s="2"/>
      <c r="U50" s="2"/>
      <c r="V50" s="2"/>
      <c r="W50" s="2"/>
      <c r="X50" s="2"/>
      <c r="Y50" s="2"/>
      <c r="Z50" s="2"/>
      <c r="AA50" s="2"/>
      <c r="AB50" s="2"/>
      <c r="AC50" s="2"/>
      <c r="AD50" s="2"/>
      <c r="AE50" s="2"/>
      <c r="AF50" s="2"/>
      <c r="AG50" s="2"/>
      <c r="AH50" s="2"/>
      <c r="AI50" s="2"/>
      <c r="AJ50" s="2"/>
      <c r="AL50" s="48">
        <f>IF(COUNTIF(B50:V56,"■")&lt;&gt;1,0,FIND("■",B50&amp;B55&amp;L55&amp;V55))</f>
        <v>0</v>
      </c>
    </row>
    <row r="51" spans="1:38" ht="13.5" customHeight="1">
      <c r="A51" s="2"/>
      <c r="B51" s="320"/>
      <c r="C51" s="560"/>
      <c r="D51" s="560"/>
      <c r="E51" s="560"/>
      <c r="F51" s="560"/>
      <c r="G51" s="560"/>
      <c r="H51" s="560"/>
      <c r="I51" s="560"/>
      <c r="J51" s="560"/>
      <c r="K51" s="560"/>
      <c r="L51" s="560"/>
      <c r="M51" s="560"/>
      <c r="N51" s="2"/>
      <c r="O51" s="2"/>
      <c r="P51" s="2"/>
      <c r="Q51" s="2"/>
      <c r="R51" s="2"/>
      <c r="S51" s="2"/>
      <c r="T51" s="2"/>
      <c r="U51" s="2"/>
      <c r="V51" s="2"/>
      <c r="W51" s="2"/>
      <c r="X51" s="2"/>
      <c r="Y51" s="2"/>
      <c r="Z51" s="2"/>
      <c r="AA51" s="2"/>
      <c r="AB51" s="2"/>
      <c r="AC51" s="2"/>
      <c r="AD51" s="2"/>
      <c r="AE51" s="2"/>
      <c r="AF51" s="2"/>
      <c r="AG51" s="2"/>
      <c r="AH51" s="2"/>
      <c r="AI51" s="2"/>
      <c r="AJ51" s="2"/>
      <c r="AL51" s="48"/>
    </row>
    <row r="52" spans="1:38" ht="15" customHeight="1">
      <c r="A52" s="2"/>
      <c r="B52" s="2"/>
      <c r="C52" s="561" t="s">
        <v>92</v>
      </c>
      <c r="D52" s="561"/>
      <c r="E52" s="561"/>
      <c r="F52" s="561"/>
      <c r="G52" s="561"/>
      <c r="H52" s="561"/>
      <c r="I52" s="390"/>
      <c r="J52" s="390"/>
      <c r="K52" s="390"/>
      <c r="L52" s="390"/>
      <c r="M52" s="390"/>
      <c r="N52" s="390"/>
      <c r="O52" s="390"/>
      <c r="P52" s="390"/>
      <c r="Q52" s="390"/>
      <c r="R52" s="390"/>
      <c r="S52" s="390"/>
      <c r="T52" s="390"/>
      <c r="U52" s="2"/>
      <c r="V52" s="561" t="s">
        <v>93</v>
      </c>
      <c r="W52" s="561"/>
      <c r="X52" s="561"/>
      <c r="Y52" s="561"/>
      <c r="Z52" s="561"/>
      <c r="AA52" s="390"/>
      <c r="AB52" s="390"/>
      <c r="AC52" s="390"/>
      <c r="AD52" s="390"/>
      <c r="AE52" s="390"/>
      <c r="AF52" s="390"/>
      <c r="AG52" s="390"/>
      <c r="AH52" s="390"/>
      <c r="AI52" s="390"/>
      <c r="AJ52" s="390"/>
      <c r="AL52" s="48">
        <f>IF(AL50&lt;&gt;0,IF(AL50=1,IF(AA52&lt;&gt;"",1,0),1),0)</f>
        <v>0</v>
      </c>
    </row>
    <row r="53" spans="1:38" ht="15" customHeight="1">
      <c r="A53" s="2"/>
      <c r="B53" s="2"/>
      <c r="C53" s="561"/>
      <c r="D53" s="561"/>
      <c r="E53" s="561"/>
      <c r="F53" s="561"/>
      <c r="G53" s="561"/>
      <c r="H53" s="561"/>
      <c r="I53" s="246"/>
      <c r="J53" s="246"/>
      <c r="K53" s="246"/>
      <c r="L53" s="246"/>
      <c r="M53" s="246"/>
      <c r="N53" s="246"/>
      <c r="O53" s="246"/>
      <c r="P53" s="246"/>
      <c r="Q53" s="246"/>
      <c r="R53" s="246"/>
      <c r="S53" s="246"/>
      <c r="T53" s="246"/>
      <c r="U53" s="2"/>
      <c r="V53" s="561"/>
      <c r="W53" s="561"/>
      <c r="X53" s="561"/>
      <c r="Y53" s="561"/>
      <c r="Z53" s="561"/>
      <c r="AA53" s="246"/>
      <c r="AB53" s="246"/>
      <c r="AC53" s="246"/>
      <c r="AD53" s="246"/>
      <c r="AE53" s="246"/>
      <c r="AF53" s="246"/>
      <c r="AG53" s="246"/>
      <c r="AH53" s="246"/>
      <c r="AI53" s="246"/>
      <c r="AJ53" s="246"/>
      <c r="AL53" s="48"/>
    </row>
    <row r="54" spans="1:38" ht="5.099999999999999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L54" s="48"/>
    </row>
    <row r="55" spans="1:38" ht="15" customHeight="1">
      <c r="A55" s="2"/>
      <c r="B55" s="320" t="s">
        <v>19</v>
      </c>
      <c r="C55" s="408" t="s">
        <v>95</v>
      </c>
      <c r="D55" s="408"/>
      <c r="E55" s="408"/>
      <c r="F55" s="408"/>
      <c r="G55" s="408"/>
      <c r="H55" s="408"/>
      <c r="I55" s="408"/>
      <c r="J55" s="25"/>
      <c r="K55" s="25"/>
      <c r="L55" s="320" t="s">
        <v>19</v>
      </c>
      <c r="M55" s="408" t="s">
        <v>97</v>
      </c>
      <c r="N55" s="408"/>
      <c r="O55" s="408"/>
      <c r="P55" s="408"/>
      <c r="Q55" s="408"/>
      <c r="R55" s="408"/>
      <c r="S55" s="2"/>
      <c r="T55" s="2"/>
      <c r="U55" s="2"/>
      <c r="V55" s="320" t="s">
        <v>19</v>
      </c>
      <c r="W55" s="556" t="s">
        <v>96</v>
      </c>
      <c r="X55" s="556"/>
      <c r="Y55" s="556"/>
      <c r="Z55" s="25"/>
      <c r="AA55" s="591"/>
      <c r="AB55" s="591"/>
      <c r="AC55" s="591"/>
      <c r="AD55" s="591"/>
      <c r="AE55" s="591"/>
      <c r="AF55" s="591"/>
      <c r="AG55" s="591"/>
      <c r="AH55" s="591"/>
      <c r="AI55" s="591"/>
      <c r="AJ55" s="591"/>
      <c r="AL55" s="48">
        <f>IF(AL50&lt;&gt;0,IF(AL50=4,IF(AA55&lt;&gt;"",1,0),1),0)</f>
        <v>0</v>
      </c>
    </row>
    <row r="56" spans="1:38" ht="15" customHeight="1">
      <c r="A56" s="2"/>
      <c r="B56" s="320"/>
      <c r="C56" s="408"/>
      <c r="D56" s="408"/>
      <c r="E56" s="408"/>
      <c r="F56" s="408"/>
      <c r="G56" s="408"/>
      <c r="H56" s="408"/>
      <c r="I56" s="408"/>
      <c r="J56" s="25"/>
      <c r="K56" s="25"/>
      <c r="L56" s="320"/>
      <c r="M56" s="408"/>
      <c r="N56" s="408"/>
      <c r="O56" s="408"/>
      <c r="P56" s="408"/>
      <c r="Q56" s="408"/>
      <c r="R56" s="408"/>
      <c r="S56" s="2"/>
      <c r="T56" s="2"/>
      <c r="U56" s="2"/>
      <c r="V56" s="320"/>
      <c r="W56" s="556"/>
      <c r="X56" s="556"/>
      <c r="Y56" s="556"/>
      <c r="Z56" s="25"/>
      <c r="AA56" s="592"/>
      <c r="AB56" s="592"/>
      <c r="AC56" s="592"/>
      <c r="AD56" s="592"/>
      <c r="AE56" s="592"/>
      <c r="AF56" s="592"/>
      <c r="AG56" s="592"/>
      <c r="AH56" s="592"/>
      <c r="AI56" s="592"/>
      <c r="AJ56" s="592"/>
      <c r="AL56" s="48"/>
    </row>
    <row r="57" spans="1:38" ht="8.1"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L57" s="48"/>
    </row>
    <row r="58" spans="1:38" ht="8.1"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L58" s="48"/>
    </row>
    <row r="59" spans="1:38" s="47" customFormat="1" ht="15" customHeight="1">
      <c r="A59" s="558" t="s">
        <v>22</v>
      </c>
      <c r="B59" s="558"/>
      <c r="C59" s="558"/>
      <c r="D59" s="558"/>
      <c r="E59" s="558"/>
      <c r="F59" s="558"/>
      <c r="G59" s="558"/>
      <c r="H59" s="558"/>
      <c r="I59" s="558"/>
      <c r="J59" s="558"/>
      <c r="K59" s="558"/>
      <c r="L59" s="559" t="str">
        <f>IF('2History'!F4="",IF('2History'!F6="","",'2History'!F6),'2History'!F4)</f>
        <v/>
      </c>
      <c r="M59" s="559"/>
      <c r="N59" s="559"/>
      <c r="O59" s="559"/>
      <c r="P59" s="559"/>
      <c r="Q59" s="559"/>
      <c r="R59" s="559"/>
      <c r="S59" s="559"/>
      <c r="T59" s="559"/>
      <c r="U59" s="559"/>
      <c r="V59" s="559"/>
      <c r="W59" s="559"/>
      <c r="X59" s="558" t="s">
        <v>90</v>
      </c>
      <c r="Y59" s="558"/>
      <c r="Z59" s="558"/>
      <c r="AA59" s="558"/>
      <c r="AB59" s="558"/>
      <c r="AC59" s="558"/>
      <c r="AD59" s="558"/>
      <c r="AE59" s="558"/>
      <c r="AF59" s="5"/>
      <c r="AG59" s="5"/>
      <c r="AH59" s="5"/>
      <c r="AI59" s="5"/>
      <c r="AJ59" s="5"/>
      <c r="AL59" s="48"/>
    </row>
    <row r="60" spans="1:38" ht="13.5" customHeight="1">
      <c r="A60" s="562" t="s">
        <v>13</v>
      </c>
      <c r="B60" s="562"/>
      <c r="C60" s="562"/>
      <c r="D60" s="562"/>
      <c r="E60" s="562"/>
      <c r="F60" s="562"/>
      <c r="G60" s="562"/>
      <c r="H60" s="562"/>
      <c r="I60" s="562"/>
      <c r="J60" s="562"/>
      <c r="K60" s="562"/>
      <c r="L60" s="562"/>
      <c r="M60" s="562"/>
      <c r="N60" s="562"/>
      <c r="O60" s="562"/>
      <c r="P60" s="562"/>
      <c r="Q60" s="562"/>
      <c r="R60" s="562"/>
      <c r="S60" s="562"/>
      <c r="T60" s="562"/>
      <c r="U60" s="562"/>
      <c r="V60" s="562"/>
      <c r="W60" s="562"/>
      <c r="X60" s="562"/>
      <c r="Y60" s="562"/>
      <c r="Z60" s="562"/>
      <c r="AA60" s="562"/>
      <c r="AB60" s="562"/>
      <c r="AC60" s="562"/>
      <c r="AD60" s="562"/>
      <c r="AE60" s="562"/>
      <c r="AF60" s="562"/>
      <c r="AG60" s="562"/>
      <c r="AH60" s="562"/>
      <c r="AI60" s="562"/>
      <c r="AJ60" s="562"/>
      <c r="AL60" s="48"/>
    </row>
    <row r="61" spans="1:38" ht="8.1"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L61" s="48"/>
    </row>
    <row r="62" spans="1:38" ht="8.1" customHeight="1">
      <c r="A62" s="2"/>
      <c r="B62" s="2"/>
      <c r="C62" s="2"/>
      <c r="D62" s="2"/>
      <c r="E62" s="2"/>
      <c r="F62" s="2"/>
      <c r="G62" s="2"/>
      <c r="H62" s="2"/>
      <c r="I62" s="2"/>
      <c r="J62" s="2"/>
      <c r="K62" s="2"/>
      <c r="L62" s="2"/>
      <c r="M62" s="2"/>
      <c r="N62" s="72"/>
      <c r="O62" s="72"/>
      <c r="P62" s="72"/>
      <c r="Q62" s="72"/>
      <c r="R62" s="80"/>
      <c r="S62" s="22"/>
      <c r="T62" s="22"/>
      <c r="U62" s="22"/>
      <c r="V62" s="22"/>
      <c r="W62" s="22"/>
      <c r="X62" s="563"/>
      <c r="Y62" s="563"/>
      <c r="Z62" s="563"/>
      <c r="AA62" s="563"/>
      <c r="AB62" s="563"/>
      <c r="AC62" s="563"/>
      <c r="AD62" s="563"/>
      <c r="AE62" s="563"/>
      <c r="AF62" s="563"/>
      <c r="AG62" s="563"/>
      <c r="AH62" s="563"/>
      <c r="AI62" s="563"/>
      <c r="AJ62" s="80"/>
      <c r="AL62" s="48"/>
    </row>
    <row r="63" spans="1:38" s="47" customFormat="1" ht="13.5" customHeight="1">
      <c r="A63" s="64"/>
      <c r="B63" s="271" t="s">
        <v>14</v>
      </c>
      <c r="C63" s="271"/>
      <c r="D63" s="271"/>
      <c r="E63" s="271"/>
      <c r="F63" s="271"/>
      <c r="G63" s="564" t="str">
        <f>IF('1Application'!G70="","",'1Application'!G70)</f>
        <v/>
      </c>
      <c r="H63" s="564"/>
      <c r="I63" s="564"/>
      <c r="J63" s="14" t="s">
        <v>2</v>
      </c>
      <c r="K63" s="564" t="str">
        <f>IF('1Application'!K70="","",'1Application'!K70)</f>
        <v/>
      </c>
      <c r="L63" s="564"/>
      <c r="M63" s="14" t="s">
        <v>3</v>
      </c>
      <c r="N63" s="564" t="str">
        <f>IF('1Application'!N70="","",'1Application'!N70)</f>
        <v/>
      </c>
      <c r="O63" s="564"/>
      <c r="P63" s="14" t="s">
        <v>4</v>
      </c>
      <c r="Q63" s="28"/>
      <c r="R63" s="28"/>
      <c r="S63" s="271" t="s">
        <v>15</v>
      </c>
      <c r="T63" s="271"/>
      <c r="U63" s="271"/>
      <c r="V63" s="271"/>
      <c r="W63" s="271"/>
      <c r="X63" s="522"/>
      <c r="Y63" s="522"/>
      <c r="Z63" s="522"/>
      <c r="AA63" s="522"/>
      <c r="AB63" s="522"/>
      <c r="AC63" s="522"/>
      <c r="AD63" s="522"/>
      <c r="AE63" s="522"/>
      <c r="AF63" s="522"/>
      <c r="AG63" s="522"/>
      <c r="AH63" s="522"/>
      <c r="AI63" s="522"/>
      <c r="AJ63" s="5"/>
      <c r="AL63" s="48"/>
    </row>
    <row r="64" spans="1:38" s="46" customFormat="1" ht="13.5" customHeight="1">
      <c r="A64" s="22"/>
      <c r="B64" s="273" t="s">
        <v>16</v>
      </c>
      <c r="C64" s="273"/>
      <c r="D64" s="273"/>
      <c r="E64" s="273"/>
      <c r="F64" s="273"/>
      <c r="G64" s="274"/>
      <c r="H64" s="4"/>
      <c r="I64" s="4"/>
      <c r="J64" s="15" t="s">
        <v>7</v>
      </c>
      <c r="K64" s="13"/>
      <c r="L64" s="4"/>
      <c r="M64" s="15" t="s">
        <v>6</v>
      </c>
      <c r="N64" s="4"/>
      <c r="O64" s="13"/>
      <c r="P64" s="15" t="s">
        <v>5</v>
      </c>
      <c r="Q64" s="16"/>
      <c r="R64" s="16"/>
      <c r="S64" s="43" t="s">
        <v>17</v>
      </c>
      <c r="T64" s="16"/>
      <c r="U64" s="16"/>
      <c r="V64" s="17"/>
      <c r="W64" s="4"/>
      <c r="X64" s="4"/>
      <c r="Y64" s="4"/>
      <c r="Z64" s="4"/>
      <c r="AA64" s="4"/>
      <c r="AB64" s="4"/>
      <c r="AC64" s="4"/>
      <c r="AD64" s="4"/>
      <c r="AE64" s="4"/>
      <c r="AF64" s="4"/>
      <c r="AG64" s="4"/>
      <c r="AH64" s="13"/>
      <c r="AI64" s="15"/>
      <c r="AJ64" s="4"/>
      <c r="AL64" s="48"/>
    </row>
    <row r="65" spans="1:38" s="46" customFormat="1" ht="8.1" customHeight="1">
      <c r="A65" s="22"/>
      <c r="B65" s="22"/>
      <c r="C65" s="22"/>
      <c r="D65" s="22"/>
      <c r="E65" s="22"/>
      <c r="F65" s="16"/>
      <c r="G65" s="16"/>
      <c r="H65" s="16"/>
      <c r="I65" s="16"/>
      <c r="J65" s="16"/>
      <c r="K65" s="16"/>
      <c r="L65" s="16"/>
      <c r="M65" s="16"/>
      <c r="N65" s="16"/>
      <c r="O65" s="16"/>
      <c r="P65" s="16"/>
      <c r="Q65" s="16"/>
      <c r="R65" s="16"/>
      <c r="S65" s="16"/>
      <c r="T65" s="16"/>
      <c r="U65" s="22"/>
      <c r="V65" s="22"/>
      <c r="W65" s="22"/>
      <c r="X65" s="22"/>
      <c r="Y65" s="22"/>
      <c r="Z65" s="23"/>
      <c r="AA65" s="4"/>
      <c r="AB65" s="4"/>
      <c r="AC65" s="15"/>
      <c r="AD65" s="13"/>
      <c r="AE65" s="4"/>
      <c r="AF65" s="15"/>
      <c r="AG65" s="4"/>
      <c r="AH65" s="13"/>
      <c r="AI65" s="15"/>
      <c r="AJ65" s="4"/>
      <c r="AL65" s="48"/>
    </row>
  </sheetData>
  <sheetProtection algorithmName="SHA-512" hashValue="eXJRPHJsk1yc6tIiHdHEtryP1oYNhj6op6GSeozik44moOEoqDNZC8rXK+jnSQmccXPbrsoBqlIBz7PIW/7Lgw==" saltValue="0KnBUFu5kEvDtohrdCETpA==" spinCount="100000" sheet="1" formatCells="0" selectLockedCells="1"/>
  <mergeCells count="101">
    <mergeCell ref="AC7:AG8"/>
    <mergeCell ref="AH7:AJ8"/>
    <mergeCell ref="A34:AJ46"/>
    <mergeCell ref="A7:A8"/>
    <mergeCell ref="B7:J8"/>
    <mergeCell ref="K7:V8"/>
    <mergeCell ref="W7:AA8"/>
    <mergeCell ref="AB7:AB8"/>
    <mergeCell ref="AH3:AJ4"/>
    <mergeCell ref="A5:A6"/>
    <mergeCell ref="B5:J6"/>
    <mergeCell ref="K5:V6"/>
    <mergeCell ref="W5:AA6"/>
    <mergeCell ref="AB5:AB6"/>
    <mergeCell ref="AC5:AG6"/>
    <mergeCell ref="AH5:AJ6"/>
    <mergeCell ref="A3:J4"/>
    <mergeCell ref="K3:V4"/>
    <mergeCell ref="W3:AA4"/>
    <mergeCell ref="AB3:AB4"/>
    <mergeCell ref="AC3:AG4"/>
    <mergeCell ref="S10:T10"/>
    <mergeCell ref="W10:X10"/>
    <mergeCell ref="A11:J12"/>
    <mergeCell ref="K11:Y12"/>
    <mergeCell ref="AE15:AE16"/>
    <mergeCell ref="AE13:AE14"/>
    <mergeCell ref="K13:Y14"/>
    <mergeCell ref="A15:A16"/>
    <mergeCell ref="A13:A14"/>
    <mergeCell ref="B15:J16"/>
    <mergeCell ref="K15:Y16"/>
    <mergeCell ref="Z15:AD16"/>
    <mergeCell ref="B13:J14"/>
    <mergeCell ref="AF13:AJ14"/>
    <mergeCell ref="Z11:AD12"/>
    <mergeCell ref="AF11:AJ12"/>
    <mergeCell ref="Z13:AD14"/>
    <mergeCell ref="AF15:AJ16"/>
    <mergeCell ref="AA52:AJ53"/>
    <mergeCell ref="V55:V56"/>
    <mergeCell ref="AA55:AJ56"/>
    <mergeCell ref="A32:AJ33"/>
    <mergeCell ref="S18:T18"/>
    <mergeCell ref="W18:X18"/>
    <mergeCell ref="A19:H20"/>
    <mergeCell ref="J19:P20"/>
    <mergeCell ref="Q19:Y20"/>
    <mergeCell ref="Z19:AJ20"/>
    <mergeCell ref="A21:A22"/>
    <mergeCell ref="B21:H22"/>
    <mergeCell ref="I21:I22"/>
    <mergeCell ref="J21:P22"/>
    <mergeCell ref="Q21:Y22"/>
    <mergeCell ref="Z21:AJ22"/>
    <mergeCell ref="Z23:AJ24"/>
    <mergeCell ref="A25:A26"/>
    <mergeCell ref="B25:H26"/>
    <mergeCell ref="I25:I26"/>
    <mergeCell ref="J25:P26"/>
    <mergeCell ref="Q25:Y26"/>
    <mergeCell ref="Z25:AJ26"/>
    <mergeCell ref="A23:A24"/>
    <mergeCell ref="B23:H24"/>
    <mergeCell ref="I23:I24"/>
    <mergeCell ref="J23:P24"/>
    <mergeCell ref="Q23:Y24"/>
    <mergeCell ref="Z27:AJ28"/>
    <mergeCell ref="A29:A30"/>
    <mergeCell ref="B29:H30"/>
    <mergeCell ref="I29:I30"/>
    <mergeCell ref="J29:P30"/>
    <mergeCell ref="Q29:Y30"/>
    <mergeCell ref="Z29:AJ30"/>
    <mergeCell ref="A27:A28"/>
    <mergeCell ref="B27:H28"/>
    <mergeCell ref="I27:I28"/>
    <mergeCell ref="J27:P28"/>
    <mergeCell ref="Q27:Y28"/>
    <mergeCell ref="B64:G64"/>
    <mergeCell ref="W55:Y56"/>
    <mergeCell ref="A48:AJ48"/>
    <mergeCell ref="A59:K59"/>
    <mergeCell ref="L59:W59"/>
    <mergeCell ref="X59:AE59"/>
    <mergeCell ref="C55:I56"/>
    <mergeCell ref="M55:R56"/>
    <mergeCell ref="B50:B51"/>
    <mergeCell ref="C50:M51"/>
    <mergeCell ref="L55:L56"/>
    <mergeCell ref="V52:Z53"/>
    <mergeCell ref="B55:B56"/>
    <mergeCell ref="A60:AJ60"/>
    <mergeCell ref="C52:H53"/>
    <mergeCell ref="I52:T53"/>
    <mergeCell ref="S63:W63"/>
    <mergeCell ref="X62:AI63"/>
    <mergeCell ref="B63:F63"/>
    <mergeCell ref="G63:I63"/>
    <mergeCell ref="K63:L63"/>
    <mergeCell ref="N63:O63"/>
  </mergeCells>
  <phoneticPr fontId="1"/>
  <conditionalFormatting sqref="A34">
    <cfRule type="notContainsBlanks" dxfId="37" priority="8">
      <formula>LEN(TRIM(A34))&gt;0</formula>
    </cfRule>
  </conditionalFormatting>
  <conditionalFormatting sqref="B50:B51 B55:B56 L55:L56 V55:V56">
    <cfRule type="expression" dxfId="36" priority="13">
      <formula>$AL$50&lt;&gt;0</formula>
    </cfRule>
  </conditionalFormatting>
  <conditionalFormatting sqref="B21:H30 J21:AJ30">
    <cfRule type="expression" dxfId="35" priority="15">
      <formula>$AL$21&lt;&gt;0</formula>
    </cfRule>
  </conditionalFormatting>
  <conditionalFormatting sqref="B5:AA8 AC5:AJ8">
    <cfRule type="expression" dxfId="34" priority="1">
      <formula>$AL$5&lt;&gt;0</formula>
    </cfRule>
  </conditionalFormatting>
  <conditionalFormatting sqref="B13:AD16 AF13:AJ16">
    <cfRule type="expression" dxfId="33" priority="43">
      <formula>$AL$13&lt;&gt;0</formula>
    </cfRule>
  </conditionalFormatting>
  <conditionalFormatting sqref="G63:I63 K63:L63 N63:O63">
    <cfRule type="notContainsBlanks" dxfId="32" priority="9">
      <formula>LEN(TRIM(G63))&gt;0</formula>
    </cfRule>
  </conditionalFormatting>
  <conditionalFormatting sqref="I52:T53">
    <cfRule type="expression" dxfId="31" priority="5">
      <formula>$AL$52&lt;&gt;0</formula>
    </cfRule>
  </conditionalFormatting>
  <conditionalFormatting sqref="L59:W59">
    <cfRule type="notContainsBlanks" dxfId="30" priority="11">
      <formula>LEN(TRIM(L59))&gt;0</formula>
    </cfRule>
  </conditionalFormatting>
  <conditionalFormatting sqref="R10 V10">
    <cfRule type="uniqueValues" dxfId="29" priority="6"/>
  </conditionalFormatting>
  <conditionalFormatting sqref="R18 V18">
    <cfRule type="uniqueValues" dxfId="28" priority="17"/>
  </conditionalFormatting>
  <conditionalFormatting sqref="AA52:AJ53">
    <cfRule type="expression" dxfId="27" priority="4">
      <formula>$AL$52&lt;&gt;0</formula>
    </cfRule>
  </conditionalFormatting>
  <conditionalFormatting sqref="AA55:AJ56">
    <cfRule type="expression" dxfId="26" priority="14">
      <formula>$AL$55&lt;&gt;0</formula>
    </cfRule>
  </conditionalFormatting>
  <dataValidations count="1">
    <dataValidation type="list" allowBlank="1" showInputMessage="1" showErrorMessage="1" sqref="B50 B55 L55 R18 V18 V55 R10 V10" xr:uid="{00000000-0002-0000-0200-000000000000}">
      <formula1>"□,■"</formula1>
    </dataValidation>
  </dataValidations>
  <pageMargins left="0.51181102362204722" right="0.47244094488188981" top="0.35433070866141736" bottom="0.15748031496062992"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66"/>
  <sheetViews>
    <sheetView showGridLines="0" view="pageBreakPreview" topLeftCell="A24" zoomScale="120" zoomScaleNormal="100" zoomScaleSheetLayoutView="120" workbookViewId="0">
      <selection activeCell="J39" sqref="J39:J40"/>
    </sheetView>
  </sheetViews>
  <sheetFormatPr defaultColWidth="2.625" defaultRowHeight="10.5" customHeight="1"/>
  <cols>
    <col min="1" max="1" width="2.625" style="45" customWidth="1"/>
    <col min="2" max="37" width="2.625" style="45"/>
    <col min="38" max="38" width="2.625" style="45" customWidth="1"/>
    <col min="39" max="16384" width="2.625" style="45"/>
  </cols>
  <sheetData>
    <row r="1" spans="1:36" ht="29.25" customHeight="1">
      <c r="A1" s="665" t="s">
        <v>98</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row>
    <row r="2" spans="1:36" ht="13.5" customHeight="1">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row>
    <row r="3" spans="1:36" ht="13.5" customHeight="1">
      <c r="A3" s="657" t="s">
        <v>99</v>
      </c>
      <c r="B3" s="657"/>
      <c r="C3" s="657"/>
      <c r="D3" s="657"/>
      <c r="E3" s="657"/>
      <c r="F3" s="657"/>
      <c r="G3" s="657"/>
      <c r="H3" s="657"/>
      <c r="I3" s="26"/>
      <c r="J3" s="26"/>
      <c r="K3" s="26"/>
      <c r="L3" s="27"/>
      <c r="M3" s="83"/>
      <c r="N3" s="83"/>
      <c r="O3" s="83"/>
      <c r="P3" s="83"/>
      <c r="Q3" s="2"/>
      <c r="R3" s="2"/>
      <c r="S3" s="2"/>
      <c r="T3" s="2"/>
      <c r="U3" s="2"/>
      <c r="V3" s="2"/>
      <c r="W3" s="2"/>
      <c r="X3" s="2"/>
      <c r="Y3" s="2"/>
      <c r="Z3" s="2"/>
      <c r="AA3" s="2"/>
      <c r="AB3" s="2"/>
      <c r="AC3" s="2"/>
      <c r="AD3" s="2"/>
      <c r="AE3" s="2"/>
      <c r="AF3" s="2"/>
      <c r="AG3" s="2"/>
      <c r="AH3" s="2"/>
      <c r="AI3" s="2"/>
      <c r="AJ3" s="2"/>
    </row>
    <row r="4" spans="1:36" ht="13.5" customHeight="1">
      <c r="A4" s="64" t="s">
        <v>218</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13.5" customHeight="1">
      <c r="A5" s="3"/>
      <c r="B5" s="4"/>
      <c r="C5" s="4"/>
      <c r="D5" s="4"/>
      <c r="E5" s="4"/>
      <c r="F5" s="4"/>
      <c r="G5" s="4"/>
      <c r="H5" s="4"/>
      <c r="I5" s="4"/>
      <c r="J5" s="4"/>
      <c r="K5" s="24"/>
      <c r="L5" s="28"/>
      <c r="M5" s="5"/>
      <c r="N5" s="5"/>
      <c r="O5" s="5"/>
      <c r="P5" s="24"/>
      <c r="Q5" s="28"/>
      <c r="R5" s="2"/>
      <c r="S5" s="2"/>
      <c r="T5" s="5"/>
      <c r="U5" s="2"/>
      <c r="V5" s="2"/>
      <c r="W5" s="2"/>
      <c r="X5" s="2"/>
      <c r="Y5" s="2"/>
      <c r="Z5" s="2"/>
      <c r="AA5" s="2"/>
      <c r="AB5" s="2"/>
      <c r="AC5" s="2"/>
      <c r="AD5" s="2"/>
      <c r="AE5" s="2"/>
      <c r="AF5" s="2"/>
      <c r="AG5" s="2"/>
      <c r="AH5" s="2"/>
      <c r="AI5" s="2"/>
      <c r="AJ5" s="2"/>
    </row>
    <row r="6" spans="1:36" ht="8.1" customHeight="1">
      <c r="A6" s="3"/>
      <c r="B6" s="4"/>
      <c r="C6" s="4"/>
      <c r="D6" s="4"/>
      <c r="E6" s="4"/>
      <c r="F6" s="4"/>
      <c r="G6" s="4"/>
      <c r="H6" s="4"/>
      <c r="I6" s="4"/>
      <c r="J6" s="4"/>
      <c r="K6" s="24"/>
      <c r="L6" s="28"/>
      <c r="M6" s="5"/>
      <c r="N6" s="5"/>
      <c r="O6" s="5"/>
      <c r="P6" s="24"/>
      <c r="Q6" s="28"/>
      <c r="R6" s="2"/>
      <c r="S6" s="2"/>
      <c r="T6" s="5"/>
      <c r="U6" s="2"/>
      <c r="V6" s="2"/>
      <c r="W6" s="2"/>
      <c r="X6" s="2"/>
      <c r="Y6" s="2"/>
      <c r="Z6" s="2"/>
      <c r="AA6" s="2"/>
      <c r="AB6" s="2"/>
      <c r="AC6" s="2"/>
      <c r="AD6" s="2"/>
      <c r="AE6" s="2"/>
      <c r="AF6" s="2"/>
      <c r="AG6" s="2"/>
      <c r="AH6" s="2"/>
      <c r="AI6" s="2"/>
      <c r="AJ6" s="2"/>
    </row>
    <row r="7" spans="1:36" ht="15" customHeight="1">
      <c r="A7" s="29"/>
      <c r="B7" s="29"/>
      <c r="C7" s="657" t="s">
        <v>100</v>
      </c>
      <c r="D7" s="657"/>
      <c r="E7" s="657"/>
      <c r="F7" s="657"/>
      <c r="G7" s="657"/>
      <c r="H7" s="4"/>
      <c r="I7" s="429" t="str">
        <f>IF('2History'!F4="",IF('2History'!F6="","",'2History'!F6),'2History'!F4)</f>
        <v/>
      </c>
      <c r="J7" s="429"/>
      <c r="K7" s="429"/>
      <c r="L7" s="429"/>
      <c r="M7" s="429"/>
      <c r="N7" s="429"/>
      <c r="O7" s="429"/>
      <c r="P7" s="429"/>
      <c r="Q7" s="429"/>
      <c r="R7" s="429"/>
      <c r="S7" s="429"/>
      <c r="T7" s="429"/>
      <c r="U7" s="429"/>
      <c r="V7" s="429"/>
      <c r="W7" s="429"/>
      <c r="X7" s="429"/>
      <c r="Y7" s="429"/>
      <c r="Z7" s="2"/>
      <c r="AA7" s="2"/>
      <c r="AB7" s="2"/>
      <c r="AC7" s="2"/>
      <c r="AD7" s="2"/>
      <c r="AE7" s="2"/>
      <c r="AF7" s="2"/>
      <c r="AG7" s="2"/>
      <c r="AH7" s="2"/>
      <c r="AI7" s="2"/>
      <c r="AJ7" s="2"/>
    </row>
    <row r="8" spans="1:36" ht="15" customHeight="1">
      <c r="A8" s="30"/>
      <c r="B8" s="30"/>
      <c r="C8" s="658" t="s">
        <v>101</v>
      </c>
      <c r="D8" s="658"/>
      <c r="E8" s="658"/>
      <c r="F8" s="658"/>
      <c r="G8" s="658"/>
      <c r="H8" s="4"/>
      <c r="I8" s="432"/>
      <c r="J8" s="432"/>
      <c r="K8" s="432"/>
      <c r="L8" s="432"/>
      <c r="M8" s="432"/>
      <c r="N8" s="432"/>
      <c r="O8" s="432"/>
      <c r="P8" s="432"/>
      <c r="Q8" s="432"/>
      <c r="R8" s="432"/>
      <c r="S8" s="432"/>
      <c r="T8" s="432"/>
      <c r="U8" s="432"/>
      <c r="V8" s="432"/>
      <c r="W8" s="432"/>
      <c r="X8" s="432"/>
      <c r="Y8" s="432"/>
      <c r="Z8" s="2"/>
      <c r="AA8" s="2"/>
      <c r="AB8" s="2"/>
      <c r="AC8" s="2"/>
      <c r="AD8" s="2"/>
      <c r="AE8" s="2"/>
      <c r="AF8" s="2"/>
      <c r="AG8" s="2"/>
      <c r="AH8" s="2"/>
      <c r="AI8" s="2"/>
      <c r="AJ8" s="2"/>
    </row>
    <row r="9" spans="1:36" ht="8.1" customHeight="1">
      <c r="A9" s="3"/>
      <c r="B9" s="4"/>
      <c r="C9" s="4"/>
      <c r="D9" s="4"/>
      <c r="E9" s="4"/>
      <c r="F9" s="4"/>
      <c r="G9" s="4"/>
      <c r="H9" s="4"/>
      <c r="I9" s="4"/>
      <c r="J9" s="4"/>
      <c r="K9" s="24"/>
      <c r="L9" s="28"/>
      <c r="M9" s="5"/>
      <c r="N9" s="5"/>
      <c r="O9" s="5"/>
      <c r="P9" s="24"/>
      <c r="Q9" s="28"/>
      <c r="R9" s="2"/>
      <c r="S9" s="2"/>
      <c r="T9" s="5"/>
      <c r="U9" s="2"/>
      <c r="V9" s="2"/>
      <c r="W9" s="2"/>
      <c r="X9" s="2"/>
      <c r="Y9" s="2"/>
      <c r="Z9" s="2"/>
      <c r="AA9" s="2"/>
      <c r="AB9" s="2"/>
      <c r="AC9" s="2"/>
      <c r="AD9" s="2"/>
      <c r="AE9" s="2"/>
      <c r="AF9" s="2"/>
      <c r="AG9" s="2"/>
      <c r="AH9" s="2"/>
      <c r="AI9" s="2"/>
      <c r="AJ9" s="2"/>
    </row>
    <row r="10" spans="1:36" ht="15" customHeight="1">
      <c r="A10" s="29"/>
      <c r="B10" s="29"/>
      <c r="C10" s="657" t="s">
        <v>8</v>
      </c>
      <c r="D10" s="657"/>
      <c r="E10" s="657"/>
      <c r="F10" s="657"/>
      <c r="G10" s="657"/>
      <c r="H10" s="4"/>
      <c r="I10" s="429" t="str">
        <f>IF('1Application'!F12="","",'1Application'!F12)</f>
        <v/>
      </c>
      <c r="J10" s="429"/>
      <c r="K10" s="429"/>
      <c r="L10" s="429"/>
      <c r="M10" s="429"/>
      <c r="N10" s="429"/>
      <c r="O10" s="429"/>
      <c r="P10" s="429"/>
      <c r="Q10" s="429"/>
      <c r="R10" s="429"/>
      <c r="S10" s="429"/>
      <c r="T10" s="429"/>
      <c r="U10" s="429"/>
      <c r="V10" s="429"/>
      <c r="W10" s="429"/>
      <c r="X10" s="429"/>
      <c r="Y10" s="429"/>
      <c r="Z10" s="2"/>
      <c r="AA10" s="2"/>
      <c r="AB10" s="2"/>
      <c r="AC10" s="2"/>
      <c r="AD10" s="2"/>
      <c r="AE10" s="2"/>
      <c r="AF10" s="2"/>
      <c r="AG10" s="2"/>
      <c r="AH10" s="2"/>
      <c r="AI10" s="2"/>
      <c r="AJ10" s="2"/>
    </row>
    <row r="11" spans="1:36" ht="15" customHeight="1">
      <c r="A11" s="30"/>
      <c r="B11" s="30"/>
      <c r="C11" s="658" t="s">
        <v>102</v>
      </c>
      <c r="D11" s="658"/>
      <c r="E11" s="658"/>
      <c r="F11" s="658"/>
      <c r="G11" s="658"/>
      <c r="H11" s="4"/>
      <c r="I11" s="432"/>
      <c r="J11" s="432"/>
      <c r="K11" s="432"/>
      <c r="L11" s="432"/>
      <c r="M11" s="432"/>
      <c r="N11" s="432"/>
      <c r="O11" s="432"/>
      <c r="P11" s="432"/>
      <c r="Q11" s="432"/>
      <c r="R11" s="432"/>
      <c r="S11" s="432"/>
      <c r="T11" s="432"/>
      <c r="U11" s="432"/>
      <c r="V11" s="432"/>
      <c r="W11" s="432"/>
      <c r="X11" s="432"/>
      <c r="Y11" s="432"/>
      <c r="Z11" s="2"/>
      <c r="AA11" s="2"/>
      <c r="AB11" s="2"/>
      <c r="AC11" s="2"/>
      <c r="AD11" s="2"/>
      <c r="AE11" s="2"/>
      <c r="AF11" s="2"/>
      <c r="AG11" s="2"/>
      <c r="AH11" s="2"/>
      <c r="AI11" s="2"/>
      <c r="AJ11" s="2"/>
    </row>
    <row r="12" spans="1:36" ht="8.1" customHeight="1">
      <c r="A12" s="3"/>
      <c r="B12" s="4"/>
      <c r="C12" s="4"/>
      <c r="D12" s="4"/>
      <c r="E12" s="4"/>
      <c r="F12" s="4"/>
      <c r="G12" s="4"/>
      <c r="H12" s="4"/>
      <c r="I12" s="4"/>
      <c r="J12" s="4"/>
      <c r="K12" s="24"/>
      <c r="L12" s="28"/>
      <c r="M12" s="5"/>
      <c r="N12" s="5"/>
      <c r="O12" s="5"/>
      <c r="P12" s="24"/>
      <c r="Q12" s="28"/>
      <c r="R12" s="2"/>
      <c r="S12" s="2"/>
      <c r="T12" s="5"/>
      <c r="U12" s="2"/>
      <c r="V12" s="2"/>
      <c r="W12" s="2"/>
      <c r="X12" s="2"/>
      <c r="Y12" s="2"/>
      <c r="Z12" s="2"/>
      <c r="AA12" s="2"/>
      <c r="AB12" s="2"/>
      <c r="AC12" s="2"/>
      <c r="AD12" s="2"/>
      <c r="AE12" s="2"/>
      <c r="AF12" s="2"/>
      <c r="AG12" s="2"/>
      <c r="AH12" s="2"/>
      <c r="AI12" s="2"/>
      <c r="AJ12" s="2"/>
    </row>
    <row r="13" spans="1:36" ht="15" customHeight="1">
      <c r="A13" s="29"/>
      <c r="B13" s="29"/>
      <c r="C13" s="657" t="s">
        <v>9</v>
      </c>
      <c r="D13" s="657"/>
      <c r="E13" s="657"/>
      <c r="F13" s="657"/>
      <c r="G13" s="657"/>
      <c r="H13" s="4"/>
      <c r="I13" s="659" t="str">
        <f>IF('1Application'!F14="","",DATEVALUE('1Application'!F14&amp;"/"&amp;'1Application'!L14&amp;"/"&amp;'1Application'!P14))</f>
        <v/>
      </c>
      <c r="J13" s="659"/>
      <c r="K13" s="659"/>
      <c r="L13" s="659"/>
      <c r="M13" s="659"/>
      <c r="N13" s="659"/>
      <c r="O13" s="659"/>
      <c r="P13" s="659"/>
      <c r="Q13" s="659"/>
      <c r="R13" s="659"/>
      <c r="S13" s="659"/>
      <c r="T13" s="659"/>
      <c r="U13" s="659"/>
      <c r="V13" s="659"/>
      <c r="W13" s="659"/>
      <c r="X13" s="659"/>
      <c r="Y13" s="659"/>
      <c r="Z13" s="2"/>
      <c r="AA13" s="641" t="s">
        <v>104</v>
      </c>
      <c r="AB13" s="651" t="str">
        <f>IF('1Application'!AA7="","□",'1Application'!AA7)</f>
        <v>□</v>
      </c>
      <c r="AC13" s="318" t="s">
        <v>106</v>
      </c>
      <c r="AD13" s="318"/>
      <c r="AE13" s="2"/>
      <c r="AF13" s="651" t="str">
        <f>IF('1Application'!AA9="","□",'1Application'!AA9)</f>
        <v>□</v>
      </c>
      <c r="AG13" s="318" t="s">
        <v>107</v>
      </c>
      <c r="AH13" s="318"/>
      <c r="AI13" s="318"/>
      <c r="AJ13" s="641" t="s">
        <v>105</v>
      </c>
    </row>
    <row r="14" spans="1:36" ht="15" customHeight="1">
      <c r="A14" s="30"/>
      <c r="B14" s="30"/>
      <c r="C14" s="658" t="s">
        <v>103</v>
      </c>
      <c r="D14" s="658"/>
      <c r="E14" s="658"/>
      <c r="F14" s="658"/>
      <c r="G14" s="658"/>
      <c r="H14" s="4"/>
      <c r="I14" s="455"/>
      <c r="J14" s="455"/>
      <c r="K14" s="455"/>
      <c r="L14" s="455"/>
      <c r="M14" s="455"/>
      <c r="N14" s="455"/>
      <c r="O14" s="455"/>
      <c r="P14" s="455"/>
      <c r="Q14" s="455"/>
      <c r="R14" s="455"/>
      <c r="S14" s="455"/>
      <c r="T14" s="455"/>
      <c r="U14" s="455"/>
      <c r="V14" s="455"/>
      <c r="W14" s="455"/>
      <c r="X14" s="455"/>
      <c r="Y14" s="455"/>
      <c r="Z14" s="2"/>
      <c r="AA14" s="641"/>
      <c r="AB14" s="651"/>
      <c r="AC14" s="318"/>
      <c r="AD14" s="318"/>
      <c r="AE14" s="2"/>
      <c r="AF14" s="651"/>
      <c r="AG14" s="318"/>
      <c r="AH14" s="318"/>
      <c r="AI14" s="318"/>
      <c r="AJ14" s="641"/>
    </row>
    <row r="15" spans="1:36" ht="13.5" customHeight="1">
      <c r="A15" s="3"/>
      <c r="B15" s="4"/>
      <c r="C15" s="4"/>
      <c r="D15" s="4"/>
      <c r="E15" s="4"/>
      <c r="F15" s="4"/>
      <c r="G15" s="4"/>
      <c r="H15" s="4"/>
      <c r="I15" s="4"/>
      <c r="J15" s="4"/>
      <c r="K15" s="24"/>
      <c r="L15" s="28"/>
      <c r="M15" s="5"/>
      <c r="N15" s="5"/>
      <c r="O15" s="5"/>
      <c r="P15" s="24"/>
      <c r="Q15" s="28"/>
      <c r="R15" s="2"/>
      <c r="S15" s="2"/>
      <c r="T15" s="5"/>
      <c r="U15" s="2"/>
      <c r="V15" s="2"/>
      <c r="W15" s="2"/>
      <c r="X15" s="2"/>
      <c r="Y15" s="2"/>
      <c r="Z15" s="2"/>
      <c r="AA15" s="2"/>
      <c r="AB15" s="2"/>
      <c r="AC15" s="2"/>
      <c r="AD15" s="2"/>
      <c r="AE15" s="2"/>
      <c r="AF15" s="2"/>
      <c r="AG15" s="2"/>
      <c r="AH15" s="2"/>
      <c r="AI15" s="2"/>
      <c r="AJ15" s="2"/>
    </row>
    <row r="16" spans="1:36" s="46" customFormat="1" ht="8.1" customHeight="1">
      <c r="A16" s="3"/>
      <c r="B16" s="4"/>
      <c r="C16" s="4"/>
      <c r="D16" s="4"/>
      <c r="E16" s="4"/>
      <c r="F16" s="4"/>
      <c r="G16" s="4"/>
      <c r="H16" s="4"/>
      <c r="I16" s="4"/>
      <c r="J16" s="4"/>
      <c r="K16" s="24"/>
      <c r="L16" s="28"/>
      <c r="M16" s="5"/>
      <c r="N16" s="5"/>
      <c r="O16" s="5"/>
      <c r="P16" s="24"/>
      <c r="Q16" s="28"/>
      <c r="R16" s="2"/>
      <c r="S16" s="2"/>
      <c r="T16" s="5"/>
      <c r="U16" s="2"/>
      <c r="V16" s="2"/>
      <c r="W16" s="2"/>
      <c r="X16" s="2"/>
      <c r="Y16" s="2"/>
      <c r="Z16" s="2"/>
      <c r="AA16" s="2"/>
      <c r="AB16" s="2"/>
      <c r="AC16" s="2"/>
      <c r="AD16" s="2"/>
      <c r="AE16" s="2"/>
      <c r="AF16" s="2"/>
      <c r="AG16" s="2"/>
      <c r="AH16" s="2"/>
      <c r="AI16" s="2"/>
      <c r="AJ16" s="2"/>
    </row>
    <row r="17" spans="1:36" s="46" customFormat="1" ht="13.5" customHeight="1">
      <c r="A17" s="663" t="s">
        <v>108</v>
      </c>
      <c r="B17" s="663"/>
      <c r="C17" s="663"/>
      <c r="D17" s="663"/>
      <c r="E17" s="663"/>
      <c r="F17" s="663"/>
      <c r="G17" s="663"/>
      <c r="H17" s="663"/>
      <c r="I17" s="663"/>
      <c r="J17" s="663"/>
      <c r="K17" s="663"/>
      <c r="L17" s="663"/>
      <c r="M17" s="663"/>
      <c r="N17" s="663"/>
      <c r="O17" s="663"/>
      <c r="P17" s="663"/>
      <c r="Q17" s="663"/>
      <c r="R17" s="663"/>
      <c r="S17" s="663"/>
      <c r="T17" s="663"/>
      <c r="U17" s="663"/>
      <c r="V17" s="663"/>
      <c r="W17" s="663"/>
      <c r="X17" s="663"/>
      <c r="Y17" s="663"/>
      <c r="Z17" s="663"/>
      <c r="AA17" s="663"/>
      <c r="AB17" s="663"/>
      <c r="AC17" s="663"/>
      <c r="AD17" s="663"/>
      <c r="AE17" s="663"/>
      <c r="AF17" s="663"/>
      <c r="AG17" s="663"/>
      <c r="AH17" s="663"/>
      <c r="AI17" s="663"/>
      <c r="AJ17" s="663"/>
    </row>
    <row r="18" spans="1:36" s="46" customFormat="1" ht="13.5" customHeight="1">
      <c r="A18" s="663"/>
      <c r="B18" s="663"/>
      <c r="C18" s="663"/>
      <c r="D18" s="663"/>
      <c r="E18" s="663"/>
      <c r="F18" s="663"/>
      <c r="G18" s="663"/>
      <c r="H18" s="663"/>
      <c r="I18" s="663"/>
      <c r="J18" s="663"/>
      <c r="K18" s="663"/>
      <c r="L18" s="663"/>
      <c r="M18" s="663"/>
      <c r="N18" s="663"/>
      <c r="O18" s="663"/>
      <c r="P18" s="663"/>
      <c r="Q18" s="663"/>
      <c r="R18" s="663"/>
      <c r="S18" s="663"/>
      <c r="T18" s="663"/>
      <c r="U18" s="663"/>
      <c r="V18" s="663"/>
      <c r="W18" s="663"/>
      <c r="X18" s="663"/>
      <c r="Y18" s="663"/>
      <c r="Z18" s="663"/>
      <c r="AA18" s="663"/>
      <c r="AB18" s="663"/>
      <c r="AC18" s="663"/>
      <c r="AD18" s="663"/>
      <c r="AE18" s="663"/>
      <c r="AF18" s="663"/>
      <c r="AG18" s="663"/>
      <c r="AH18" s="663"/>
      <c r="AI18" s="663"/>
      <c r="AJ18" s="663"/>
    </row>
    <row r="19" spans="1:36" s="46" customFormat="1" ht="13.5" customHeight="1">
      <c r="A19" s="663"/>
      <c r="B19" s="663"/>
      <c r="C19" s="663"/>
      <c r="D19" s="663"/>
      <c r="E19" s="663"/>
      <c r="F19" s="663"/>
      <c r="G19" s="663"/>
      <c r="H19" s="663"/>
      <c r="I19" s="663"/>
      <c r="J19" s="663"/>
      <c r="K19" s="663"/>
      <c r="L19" s="663"/>
      <c r="M19" s="663"/>
      <c r="N19" s="663"/>
      <c r="O19" s="663"/>
      <c r="P19" s="663"/>
      <c r="Q19" s="663"/>
      <c r="R19" s="663"/>
      <c r="S19" s="663"/>
      <c r="T19" s="663"/>
      <c r="U19" s="663"/>
      <c r="V19" s="663"/>
      <c r="W19" s="663"/>
      <c r="X19" s="663"/>
      <c r="Y19" s="663"/>
      <c r="Z19" s="663"/>
      <c r="AA19" s="663"/>
      <c r="AB19" s="663"/>
      <c r="AC19" s="663"/>
      <c r="AD19" s="663"/>
      <c r="AE19" s="663"/>
      <c r="AF19" s="663"/>
      <c r="AG19" s="663"/>
      <c r="AH19" s="663"/>
      <c r="AI19" s="663"/>
      <c r="AJ19" s="663"/>
    </row>
    <row r="20" spans="1:36" ht="6.75" customHeight="1">
      <c r="A20" s="3"/>
      <c r="B20" s="4"/>
      <c r="C20" s="4"/>
      <c r="D20" s="4"/>
      <c r="E20" s="4"/>
      <c r="F20" s="4"/>
      <c r="G20" s="4"/>
      <c r="H20" s="4"/>
      <c r="I20" s="4"/>
      <c r="J20" s="4"/>
      <c r="K20" s="24"/>
      <c r="L20" s="28"/>
      <c r="M20" s="5"/>
      <c r="N20" s="5"/>
      <c r="O20" s="5"/>
      <c r="P20" s="24"/>
      <c r="Q20" s="28"/>
      <c r="R20" s="2"/>
      <c r="S20" s="2"/>
      <c r="T20" s="5"/>
      <c r="U20" s="2"/>
      <c r="V20" s="2"/>
      <c r="W20" s="2"/>
      <c r="X20" s="2"/>
      <c r="Y20" s="2"/>
      <c r="Z20" s="2"/>
      <c r="AA20" s="2"/>
      <c r="AB20" s="2"/>
      <c r="AC20" s="2"/>
      <c r="AD20" s="2"/>
      <c r="AE20" s="2"/>
      <c r="AF20" s="2"/>
      <c r="AG20" s="2"/>
      <c r="AH20" s="2"/>
      <c r="AI20" s="2"/>
      <c r="AJ20" s="2"/>
    </row>
    <row r="21" spans="1:36" s="47" customFormat="1" ht="13.5" customHeight="1">
      <c r="A21" s="660" t="s">
        <v>109</v>
      </c>
      <c r="B21" s="660"/>
      <c r="C21" s="660"/>
      <c r="D21" s="660"/>
      <c r="E21" s="660"/>
      <c r="F21" s="660"/>
      <c r="G21" s="660"/>
      <c r="H21" s="660"/>
      <c r="I21" s="660"/>
      <c r="J21" s="660"/>
      <c r="K21" s="660"/>
      <c r="L21" s="660"/>
      <c r="M21" s="660"/>
      <c r="N21" s="660"/>
      <c r="O21" s="660"/>
      <c r="P21" s="660"/>
      <c r="Q21" s="660"/>
      <c r="R21" s="660"/>
      <c r="S21" s="660"/>
      <c r="T21" s="660"/>
      <c r="U21" s="660"/>
      <c r="V21" s="660"/>
      <c r="W21" s="660"/>
      <c r="X21" s="660"/>
      <c r="Y21" s="660"/>
      <c r="Z21" s="660"/>
      <c r="AA21" s="660"/>
      <c r="AB21" s="660"/>
      <c r="AC21" s="660"/>
      <c r="AD21" s="660"/>
      <c r="AE21" s="660"/>
      <c r="AF21" s="660"/>
      <c r="AG21" s="660"/>
      <c r="AH21" s="660"/>
      <c r="AI21" s="660"/>
      <c r="AJ21" s="660"/>
    </row>
    <row r="22" spans="1:36" s="46" customFormat="1" ht="13.5" customHeight="1">
      <c r="A22" s="660"/>
      <c r="B22" s="660"/>
      <c r="C22" s="660"/>
      <c r="D22" s="660"/>
      <c r="E22" s="660"/>
      <c r="F22" s="660"/>
      <c r="G22" s="660"/>
      <c r="H22" s="660"/>
      <c r="I22" s="660"/>
      <c r="J22" s="660"/>
      <c r="K22" s="660"/>
      <c r="L22" s="660"/>
      <c r="M22" s="660"/>
      <c r="N22" s="660"/>
      <c r="O22" s="660"/>
      <c r="P22" s="660"/>
      <c r="Q22" s="660"/>
      <c r="R22" s="660"/>
      <c r="S22" s="660"/>
      <c r="T22" s="660"/>
      <c r="U22" s="660"/>
      <c r="V22" s="660"/>
      <c r="W22" s="660"/>
      <c r="X22" s="660"/>
      <c r="Y22" s="660"/>
      <c r="Z22" s="660"/>
      <c r="AA22" s="660"/>
      <c r="AB22" s="660"/>
      <c r="AC22" s="660"/>
      <c r="AD22" s="660"/>
      <c r="AE22" s="660"/>
      <c r="AF22" s="660"/>
      <c r="AG22" s="660"/>
      <c r="AH22" s="660"/>
      <c r="AI22" s="660"/>
      <c r="AJ22" s="660"/>
    </row>
    <row r="23" spans="1:36" s="46" customFormat="1" ht="8.1" customHeight="1">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row>
    <row r="24" spans="1:36" s="46" customFormat="1" ht="18" customHeight="1">
      <c r="A24" s="652" t="s">
        <v>115</v>
      </c>
      <c r="B24" s="652"/>
      <c r="C24" s="652"/>
      <c r="D24" s="652"/>
      <c r="E24" s="652"/>
      <c r="F24" s="652"/>
      <c r="G24" s="652"/>
      <c r="H24" s="652"/>
      <c r="I24" s="652"/>
      <c r="J24" s="652"/>
      <c r="K24" s="652"/>
      <c r="L24" s="652"/>
      <c r="M24" s="652"/>
      <c r="N24" s="652"/>
      <c r="O24" s="652"/>
      <c r="P24" s="652"/>
      <c r="Q24" s="652"/>
      <c r="R24" s="652"/>
      <c r="S24" s="652"/>
      <c r="T24" s="652"/>
      <c r="U24" s="652"/>
      <c r="V24" s="652"/>
      <c r="W24" s="652"/>
      <c r="X24" s="652"/>
      <c r="Y24" s="652"/>
      <c r="Z24" s="652"/>
      <c r="AA24" s="652"/>
      <c r="AB24" s="652"/>
      <c r="AC24" s="652"/>
      <c r="AD24" s="652"/>
      <c r="AE24" s="652"/>
      <c r="AF24" s="652"/>
      <c r="AG24" s="652"/>
      <c r="AH24" s="652"/>
      <c r="AI24" s="652"/>
      <c r="AJ24" s="652"/>
    </row>
    <row r="25" spans="1:36" s="47" customFormat="1" ht="8.1" customHeight="1">
      <c r="A25" s="32"/>
      <c r="B25" s="4"/>
      <c r="C25" s="30"/>
      <c r="D25" s="30"/>
      <c r="E25" s="30"/>
      <c r="F25" s="30"/>
      <c r="G25" s="30"/>
      <c r="H25" s="30"/>
      <c r="I25" s="30"/>
      <c r="J25" s="76"/>
      <c r="K25" s="661"/>
      <c r="L25" s="662"/>
      <c r="M25" s="662"/>
      <c r="N25" s="662"/>
      <c r="O25" s="4"/>
      <c r="P25" s="2"/>
      <c r="Q25" s="5"/>
      <c r="R25" s="5"/>
      <c r="S25" s="5"/>
      <c r="T25" s="5"/>
      <c r="U25" s="5"/>
      <c r="V25" s="5"/>
      <c r="W25" s="5"/>
      <c r="X25" s="5"/>
      <c r="Y25" s="5"/>
      <c r="Z25" s="5"/>
      <c r="AA25" s="5"/>
      <c r="AB25" s="5"/>
      <c r="AC25" s="5"/>
      <c r="AD25" s="5"/>
      <c r="AE25" s="5"/>
      <c r="AF25" s="5"/>
      <c r="AG25" s="5"/>
      <c r="AH25" s="5"/>
      <c r="AI25" s="5"/>
      <c r="AJ25" s="5"/>
    </row>
    <row r="26" spans="1:36" s="47" customFormat="1" ht="15" customHeight="1">
      <c r="A26" s="31"/>
      <c r="B26" s="642"/>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4"/>
    </row>
    <row r="27" spans="1:36" s="47" customFormat="1" ht="15" customHeight="1">
      <c r="A27" s="31"/>
      <c r="B27" s="645"/>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c r="AH27" s="646"/>
      <c r="AI27" s="646"/>
      <c r="AJ27" s="647"/>
    </row>
    <row r="28" spans="1:36" s="47" customFormat="1" ht="15" customHeight="1">
      <c r="A28" s="31"/>
      <c r="B28" s="645"/>
      <c r="C28" s="646"/>
      <c r="D28" s="646"/>
      <c r="E28" s="646"/>
      <c r="F28" s="646"/>
      <c r="G28" s="646"/>
      <c r="H28" s="646"/>
      <c r="I28" s="646"/>
      <c r="J28" s="646"/>
      <c r="K28" s="646"/>
      <c r="L28" s="646"/>
      <c r="M28" s="646"/>
      <c r="N28" s="646"/>
      <c r="O28" s="646"/>
      <c r="P28" s="646"/>
      <c r="Q28" s="646"/>
      <c r="R28" s="646"/>
      <c r="S28" s="646"/>
      <c r="T28" s="646"/>
      <c r="U28" s="646"/>
      <c r="V28" s="646"/>
      <c r="W28" s="646"/>
      <c r="X28" s="646"/>
      <c r="Y28" s="646"/>
      <c r="Z28" s="646"/>
      <c r="AA28" s="646"/>
      <c r="AB28" s="646"/>
      <c r="AC28" s="646"/>
      <c r="AD28" s="646"/>
      <c r="AE28" s="646"/>
      <c r="AF28" s="646"/>
      <c r="AG28" s="646"/>
      <c r="AH28" s="646"/>
      <c r="AI28" s="646"/>
      <c r="AJ28" s="647"/>
    </row>
    <row r="29" spans="1:36" s="47" customFormat="1" ht="15" customHeight="1">
      <c r="A29" s="31"/>
      <c r="B29" s="645"/>
      <c r="C29" s="646"/>
      <c r="D29" s="646"/>
      <c r="E29" s="646"/>
      <c r="F29" s="646"/>
      <c r="G29" s="646"/>
      <c r="H29" s="646"/>
      <c r="I29" s="646"/>
      <c r="J29" s="646"/>
      <c r="K29" s="646"/>
      <c r="L29" s="646"/>
      <c r="M29" s="646"/>
      <c r="N29" s="646"/>
      <c r="O29" s="646"/>
      <c r="P29" s="646"/>
      <c r="Q29" s="646"/>
      <c r="R29" s="646"/>
      <c r="S29" s="646"/>
      <c r="T29" s="646"/>
      <c r="U29" s="646"/>
      <c r="V29" s="646"/>
      <c r="W29" s="646"/>
      <c r="X29" s="646"/>
      <c r="Y29" s="646"/>
      <c r="Z29" s="646"/>
      <c r="AA29" s="646"/>
      <c r="AB29" s="646"/>
      <c r="AC29" s="646"/>
      <c r="AD29" s="646"/>
      <c r="AE29" s="646"/>
      <c r="AF29" s="646"/>
      <c r="AG29" s="646"/>
      <c r="AH29" s="646"/>
      <c r="AI29" s="646"/>
      <c r="AJ29" s="647"/>
    </row>
    <row r="30" spans="1:36" s="47" customFormat="1" ht="15" customHeight="1">
      <c r="A30" s="31"/>
      <c r="B30" s="645"/>
      <c r="C30" s="646"/>
      <c r="D30" s="646"/>
      <c r="E30" s="646"/>
      <c r="F30" s="646"/>
      <c r="G30" s="646"/>
      <c r="H30" s="646"/>
      <c r="I30" s="646"/>
      <c r="J30" s="646"/>
      <c r="K30" s="646"/>
      <c r="L30" s="646"/>
      <c r="M30" s="646"/>
      <c r="N30" s="646"/>
      <c r="O30" s="646"/>
      <c r="P30" s="646"/>
      <c r="Q30" s="646"/>
      <c r="R30" s="646"/>
      <c r="S30" s="646"/>
      <c r="T30" s="646"/>
      <c r="U30" s="646"/>
      <c r="V30" s="646"/>
      <c r="W30" s="646"/>
      <c r="X30" s="646"/>
      <c r="Y30" s="646"/>
      <c r="Z30" s="646"/>
      <c r="AA30" s="646"/>
      <c r="AB30" s="646"/>
      <c r="AC30" s="646"/>
      <c r="AD30" s="646"/>
      <c r="AE30" s="646"/>
      <c r="AF30" s="646"/>
      <c r="AG30" s="646"/>
      <c r="AH30" s="646"/>
      <c r="AI30" s="646"/>
      <c r="AJ30" s="647"/>
    </row>
    <row r="31" spans="1:36" s="47" customFormat="1" ht="15" customHeight="1">
      <c r="A31" s="31"/>
      <c r="B31" s="645"/>
      <c r="C31" s="646"/>
      <c r="D31" s="646"/>
      <c r="E31" s="646"/>
      <c r="F31" s="646"/>
      <c r="G31" s="646"/>
      <c r="H31" s="646"/>
      <c r="I31" s="646"/>
      <c r="J31" s="646"/>
      <c r="K31" s="646"/>
      <c r="L31" s="646"/>
      <c r="M31" s="646"/>
      <c r="N31" s="646"/>
      <c r="O31" s="646"/>
      <c r="P31" s="646"/>
      <c r="Q31" s="646"/>
      <c r="R31" s="646"/>
      <c r="S31" s="646"/>
      <c r="T31" s="646"/>
      <c r="U31" s="646"/>
      <c r="V31" s="646"/>
      <c r="W31" s="646"/>
      <c r="X31" s="646"/>
      <c r="Y31" s="646"/>
      <c r="Z31" s="646"/>
      <c r="AA31" s="646"/>
      <c r="AB31" s="646"/>
      <c r="AC31" s="646"/>
      <c r="AD31" s="646"/>
      <c r="AE31" s="646"/>
      <c r="AF31" s="646"/>
      <c r="AG31" s="646"/>
      <c r="AH31" s="646"/>
      <c r="AI31" s="646"/>
      <c r="AJ31" s="647"/>
    </row>
    <row r="32" spans="1:36" s="47" customFormat="1" ht="15" customHeight="1">
      <c r="A32" s="31"/>
      <c r="B32" s="645"/>
      <c r="C32" s="646"/>
      <c r="D32" s="646"/>
      <c r="E32" s="646"/>
      <c r="F32" s="646"/>
      <c r="G32" s="646"/>
      <c r="H32" s="646"/>
      <c r="I32" s="646"/>
      <c r="J32" s="646"/>
      <c r="K32" s="646"/>
      <c r="L32" s="646"/>
      <c r="M32" s="646"/>
      <c r="N32" s="646"/>
      <c r="O32" s="646"/>
      <c r="P32" s="646"/>
      <c r="Q32" s="646"/>
      <c r="R32" s="646"/>
      <c r="S32" s="646"/>
      <c r="T32" s="646"/>
      <c r="U32" s="646"/>
      <c r="V32" s="646"/>
      <c r="W32" s="646"/>
      <c r="X32" s="646"/>
      <c r="Y32" s="646"/>
      <c r="Z32" s="646"/>
      <c r="AA32" s="646"/>
      <c r="AB32" s="646"/>
      <c r="AC32" s="646"/>
      <c r="AD32" s="646"/>
      <c r="AE32" s="646"/>
      <c r="AF32" s="646"/>
      <c r="AG32" s="646"/>
      <c r="AH32" s="646"/>
      <c r="AI32" s="646"/>
      <c r="AJ32" s="647"/>
    </row>
    <row r="33" spans="1:36" s="47" customFormat="1" ht="15" customHeight="1">
      <c r="A33" s="31"/>
      <c r="B33" s="645"/>
      <c r="C33" s="646"/>
      <c r="D33" s="646"/>
      <c r="E33" s="646"/>
      <c r="F33" s="646"/>
      <c r="G33" s="646"/>
      <c r="H33" s="646"/>
      <c r="I33" s="646"/>
      <c r="J33" s="646"/>
      <c r="K33" s="646"/>
      <c r="L33" s="646"/>
      <c r="M33" s="646"/>
      <c r="N33" s="646"/>
      <c r="O33" s="646"/>
      <c r="P33" s="646"/>
      <c r="Q33" s="646"/>
      <c r="R33" s="646"/>
      <c r="S33" s="646"/>
      <c r="T33" s="646"/>
      <c r="U33" s="646"/>
      <c r="V33" s="646"/>
      <c r="W33" s="646"/>
      <c r="X33" s="646"/>
      <c r="Y33" s="646"/>
      <c r="Z33" s="646"/>
      <c r="AA33" s="646"/>
      <c r="AB33" s="646"/>
      <c r="AC33" s="646"/>
      <c r="AD33" s="646"/>
      <c r="AE33" s="646"/>
      <c r="AF33" s="646"/>
      <c r="AG33" s="646"/>
      <c r="AH33" s="646"/>
      <c r="AI33" s="646"/>
      <c r="AJ33" s="647"/>
    </row>
    <row r="34" spans="1:36" s="47" customFormat="1" ht="15" customHeight="1">
      <c r="A34" s="31"/>
      <c r="B34" s="645"/>
      <c r="C34" s="646"/>
      <c r="D34" s="646"/>
      <c r="E34" s="646"/>
      <c r="F34" s="646"/>
      <c r="G34" s="646"/>
      <c r="H34" s="646"/>
      <c r="I34" s="646"/>
      <c r="J34" s="646"/>
      <c r="K34" s="646"/>
      <c r="L34" s="646"/>
      <c r="M34" s="646"/>
      <c r="N34" s="646"/>
      <c r="O34" s="646"/>
      <c r="P34" s="646"/>
      <c r="Q34" s="646"/>
      <c r="R34" s="646"/>
      <c r="S34" s="646"/>
      <c r="T34" s="646"/>
      <c r="U34" s="646"/>
      <c r="V34" s="646"/>
      <c r="W34" s="646"/>
      <c r="X34" s="646"/>
      <c r="Y34" s="646"/>
      <c r="Z34" s="646"/>
      <c r="AA34" s="646"/>
      <c r="AB34" s="646"/>
      <c r="AC34" s="646"/>
      <c r="AD34" s="646"/>
      <c r="AE34" s="646"/>
      <c r="AF34" s="646"/>
      <c r="AG34" s="646"/>
      <c r="AH34" s="646"/>
      <c r="AI34" s="646"/>
      <c r="AJ34" s="647"/>
    </row>
    <row r="35" spans="1:36" s="47" customFormat="1" ht="15" customHeight="1">
      <c r="A35" s="31"/>
      <c r="B35" s="648"/>
      <c r="C35" s="649"/>
      <c r="D35" s="649"/>
      <c r="E35" s="649"/>
      <c r="F35" s="649"/>
      <c r="G35" s="649"/>
      <c r="H35" s="649"/>
      <c r="I35" s="649"/>
      <c r="J35" s="649"/>
      <c r="K35" s="649"/>
      <c r="L35" s="649"/>
      <c r="M35" s="649"/>
      <c r="N35" s="649"/>
      <c r="O35" s="649"/>
      <c r="P35" s="649"/>
      <c r="Q35" s="649"/>
      <c r="R35" s="649"/>
      <c r="S35" s="649"/>
      <c r="T35" s="649"/>
      <c r="U35" s="649"/>
      <c r="V35" s="649"/>
      <c r="W35" s="649"/>
      <c r="X35" s="649"/>
      <c r="Y35" s="649"/>
      <c r="Z35" s="649"/>
      <c r="AA35" s="649"/>
      <c r="AB35" s="649"/>
      <c r="AC35" s="649"/>
      <c r="AD35" s="649"/>
      <c r="AE35" s="649"/>
      <c r="AF35" s="649"/>
      <c r="AG35" s="649"/>
      <c r="AH35" s="649"/>
      <c r="AI35" s="649"/>
      <c r="AJ35" s="650"/>
    </row>
    <row r="36" spans="1:36" s="46" customFormat="1" ht="8.1" customHeight="1">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row>
    <row r="37" spans="1:36" s="46" customFormat="1" ht="18" customHeight="1">
      <c r="A37" s="652" t="s">
        <v>116</v>
      </c>
      <c r="B37" s="652"/>
      <c r="C37" s="652"/>
      <c r="D37" s="652"/>
      <c r="E37" s="652"/>
      <c r="F37" s="652"/>
      <c r="G37" s="652"/>
      <c r="H37" s="652"/>
      <c r="I37" s="652"/>
      <c r="J37" s="652"/>
      <c r="K37" s="652"/>
      <c r="L37" s="652"/>
      <c r="M37" s="652"/>
      <c r="N37" s="652"/>
      <c r="O37" s="652"/>
      <c r="P37" s="652"/>
      <c r="Q37" s="652"/>
      <c r="R37" s="652"/>
      <c r="S37" s="652"/>
      <c r="T37" s="652"/>
      <c r="U37" s="652"/>
      <c r="V37" s="652"/>
      <c r="W37" s="652"/>
      <c r="X37" s="652"/>
      <c r="Y37" s="652"/>
      <c r="Z37" s="652"/>
      <c r="AA37" s="652"/>
      <c r="AB37" s="652"/>
      <c r="AC37" s="652"/>
      <c r="AD37" s="652"/>
      <c r="AE37" s="652"/>
      <c r="AF37" s="652"/>
      <c r="AG37" s="652"/>
      <c r="AH37" s="652"/>
      <c r="AI37" s="652"/>
      <c r="AJ37" s="652"/>
    </row>
    <row r="38" spans="1:36" s="47" customFormat="1" ht="8.1" customHeight="1">
      <c r="A38" s="32"/>
      <c r="B38" s="4"/>
      <c r="C38" s="30"/>
      <c r="D38" s="30"/>
      <c r="E38" s="30"/>
      <c r="F38" s="30"/>
      <c r="G38" s="30"/>
      <c r="H38" s="30"/>
      <c r="I38" s="30"/>
      <c r="J38" s="76"/>
      <c r="K38" s="661"/>
      <c r="L38" s="662"/>
      <c r="M38" s="662"/>
      <c r="N38" s="662"/>
      <c r="O38" s="4"/>
      <c r="P38" s="2"/>
      <c r="Q38" s="5"/>
      <c r="R38" s="5"/>
      <c r="S38" s="5"/>
      <c r="T38" s="5"/>
      <c r="U38" s="5"/>
      <c r="V38" s="5"/>
      <c r="W38" s="5"/>
      <c r="X38" s="5"/>
      <c r="Y38" s="5"/>
      <c r="Z38" s="5"/>
      <c r="AA38" s="5"/>
      <c r="AB38" s="5"/>
      <c r="AC38" s="5"/>
      <c r="AD38" s="5"/>
      <c r="AE38" s="5"/>
      <c r="AF38" s="5"/>
      <c r="AG38" s="5"/>
      <c r="AH38" s="5"/>
      <c r="AI38" s="5"/>
      <c r="AJ38" s="5"/>
    </row>
    <row r="39" spans="1:36" s="46" customFormat="1" ht="13.5" customHeight="1">
      <c r="A39" s="33"/>
      <c r="B39" s="561" t="s">
        <v>241</v>
      </c>
      <c r="C39" s="561"/>
      <c r="D39" s="561"/>
      <c r="E39" s="561"/>
      <c r="F39" s="561"/>
      <c r="G39" s="561"/>
      <c r="H39" s="561"/>
      <c r="I39" s="561"/>
      <c r="J39" s="320" t="s">
        <v>19</v>
      </c>
      <c r="K39" s="561" t="s">
        <v>112</v>
      </c>
      <c r="L39" s="561"/>
      <c r="M39" s="561"/>
      <c r="N39" s="4"/>
      <c r="O39" s="664" t="s">
        <v>113</v>
      </c>
      <c r="P39" s="5"/>
      <c r="Q39" s="320" t="s">
        <v>19</v>
      </c>
      <c r="R39" s="561" t="s">
        <v>111</v>
      </c>
      <c r="S39" s="561"/>
      <c r="T39" s="561"/>
      <c r="U39" s="4"/>
      <c r="V39" s="653" t="str">
        <f>IF(J39="□",IF(Q39="□","",824000),IF(Q39="■","",377000))</f>
        <v/>
      </c>
      <c r="W39" s="653"/>
      <c r="X39" s="653"/>
      <c r="Y39" s="653"/>
      <c r="Z39" s="653"/>
      <c r="AA39" s="653"/>
      <c r="AB39" s="653"/>
      <c r="AC39" s="653"/>
      <c r="AD39" s="653"/>
      <c r="AE39" s="653"/>
      <c r="AF39" s="653"/>
      <c r="AG39" s="633" t="s">
        <v>110</v>
      </c>
      <c r="AH39" s="634"/>
      <c r="AI39" s="4"/>
      <c r="AJ39" s="4"/>
    </row>
    <row r="40" spans="1:36" s="47" customFormat="1" ht="13.5" customHeight="1">
      <c r="A40" s="29"/>
      <c r="B40" s="561"/>
      <c r="C40" s="561"/>
      <c r="D40" s="561"/>
      <c r="E40" s="561"/>
      <c r="F40" s="561"/>
      <c r="G40" s="561"/>
      <c r="H40" s="561"/>
      <c r="I40" s="561"/>
      <c r="J40" s="320"/>
      <c r="K40" s="561"/>
      <c r="L40" s="561"/>
      <c r="M40" s="561"/>
      <c r="N40" s="5"/>
      <c r="O40" s="664"/>
      <c r="P40" s="5"/>
      <c r="Q40" s="320"/>
      <c r="R40" s="561"/>
      <c r="S40" s="561"/>
      <c r="T40" s="561"/>
      <c r="U40" s="5"/>
      <c r="V40" s="654"/>
      <c r="W40" s="654"/>
      <c r="X40" s="654"/>
      <c r="Y40" s="654"/>
      <c r="Z40" s="654"/>
      <c r="AA40" s="654"/>
      <c r="AB40" s="654"/>
      <c r="AC40" s="654"/>
      <c r="AD40" s="654"/>
      <c r="AE40" s="654"/>
      <c r="AF40" s="654"/>
      <c r="AG40" s="634"/>
      <c r="AH40" s="634"/>
      <c r="AI40" s="5"/>
      <c r="AJ40" s="5"/>
    </row>
    <row r="41" spans="1:36" s="47" customFormat="1" ht="8.1" customHeight="1">
      <c r="A41" s="29"/>
      <c r="B41" s="82"/>
      <c r="C41" s="82"/>
      <c r="D41" s="82"/>
      <c r="E41" s="82"/>
      <c r="F41" s="82"/>
      <c r="G41" s="82"/>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5"/>
      <c r="AJ41" s="5"/>
    </row>
    <row r="42" spans="1:36" s="47" customFormat="1" ht="13.5" customHeight="1">
      <c r="A42" s="29"/>
      <c r="B42" s="561" t="s">
        <v>232</v>
      </c>
      <c r="C42" s="561"/>
      <c r="D42" s="561"/>
      <c r="E42" s="561"/>
      <c r="F42" s="561"/>
      <c r="G42" s="561"/>
      <c r="H42" s="561"/>
      <c r="I42" s="561"/>
      <c r="J42" s="34"/>
      <c r="K42" s="561" t="s">
        <v>196</v>
      </c>
      <c r="L42" s="561"/>
      <c r="M42" s="561"/>
      <c r="N42" s="34"/>
      <c r="O42" s="34"/>
      <c r="P42" s="34"/>
      <c r="Q42" s="34"/>
      <c r="R42" s="34"/>
      <c r="S42" s="34"/>
      <c r="T42" s="34"/>
      <c r="U42" s="34"/>
      <c r="V42" s="635"/>
      <c r="W42" s="635"/>
      <c r="X42" s="635"/>
      <c r="Y42" s="635"/>
      <c r="Z42" s="635"/>
      <c r="AA42" s="635"/>
      <c r="AB42" s="635"/>
      <c r="AC42" s="635"/>
      <c r="AD42" s="635"/>
      <c r="AE42" s="635"/>
      <c r="AF42" s="635"/>
      <c r="AG42" s="633" t="s">
        <v>110</v>
      </c>
      <c r="AH42" s="634"/>
      <c r="AI42" s="5"/>
      <c r="AJ42" s="5"/>
    </row>
    <row r="43" spans="1:36" s="47" customFormat="1" ht="13.5" customHeight="1">
      <c r="A43" s="29"/>
      <c r="B43" s="561"/>
      <c r="C43" s="561"/>
      <c r="D43" s="561"/>
      <c r="E43" s="561"/>
      <c r="F43" s="561"/>
      <c r="G43" s="561"/>
      <c r="H43" s="561"/>
      <c r="I43" s="561"/>
      <c r="J43" s="34"/>
      <c r="K43" s="561"/>
      <c r="L43" s="561"/>
      <c r="M43" s="561"/>
      <c r="N43" s="34"/>
      <c r="O43" s="34"/>
      <c r="P43" s="34"/>
      <c r="Q43" s="34"/>
      <c r="R43" s="34"/>
      <c r="S43" s="34"/>
      <c r="T43" s="34"/>
      <c r="U43" s="34"/>
      <c r="V43" s="636"/>
      <c r="W43" s="636"/>
      <c r="X43" s="636"/>
      <c r="Y43" s="636"/>
      <c r="Z43" s="636"/>
      <c r="AA43" s="636"/>
      <c r="AB43" s="636"/>
      <c r="AC43" s="636"/>
      <c r="AD43" s="636"/>
      <c r="AE43" s="636"/>
      <c r="AF43" s="636"/>
      <c r="AG43" s="634"/>
      <c r="AH43" s="634"/>
      <c r="AI43" s="5"/>
      <c r="AJ43" s="5"/>
    </row>
    <row r="44" spans="1:36" s="47" customFormat="1" ht="8.1" customHeight="1">
      <c r="A44" s="29"/>
      <c r="B44" s="82"/>
      <c r="C44" s="82"/>
      <c r="D44" s="82"/>
      <c r="E44" s="82"/>
      <c r="F44" s="82"/>
      <c r="G44" s="82"/>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5"/>
    </row>
    <row r="45" spans="1:36" s="47" customFormat="1" ht="13.5" customHeight="1">
      <c r="A45" s="81"/>
      <c r="B45" s="655" t="s">
        <v>114</v>
      </c>
      <c r="C45" s="655"/>
      <c r="D45" s="655"/>
      <c r="E45" s="655"/>
      <c r="F45" s="655"/>
      <c r="G45" s="655"/>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5"/>
    </row>
    <row r="46" spans="1:36" s="46" customFormat="1" ht="13.5" customHeight="1">
      <c r="A46" s="81"/>
      <c r="B46" s="656"/>
      <c r="C46" s="656"/>
      <c r="D46" s="656"/>
      <c r="E46" s="656"/>
      <c r="F46" s="656"/>
      <c r="G46" s="656"/>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row>
    <row r="47" spans="1:36" s="47" customFormat="1" ht="15" customHeight="1">
      <c r="A47" s="36"/>
      <c r="B47" s="642"/>
      <c r="C47" s="643"/>
      <c r="D47" s="643"/>
      <c r="E47" s="643"/>
      <c r="F47" s="643"/>
      <c r="G47" s="643"/>
      <c r="H47" s="643"/>
      <c r="I47" s="643"/>
      <c r="J47" s="643"/>
      <c r="K47" s="643"/>
      <c r="L47" s="643"/>
      <c r="M47" s="643"/>
      <c r="N47" s="643"/>
      <c r="O47" s="643"/>
      <c r="P47" s="643"/>
      <c r="Q47" s="643"/>
      <c r="R47" s="643"/>
      <c r="S47" s="643"/>
      <c r="T47" s="643"/>
      <c r="U47" s="643"/>
      <c r="V47" s="643"/>
      <c r="W47" s="643"/>
      <c r="X47" s="643"/>
      <c r="Y47" s="643"/>
      <c r="Z47" s="643"/>
      <c r="AA47" s="643"/>
      <c r="AB47" s="643"/>
      <c r="AC47" s="643"/>
      <c r="AD47" s="643"/>
      <c r="AE47" s="643"/>
      <c r="AF47" s="643"/>
      <c r="AG47" s="643"/>
      <c r="AH47" s="643"/>
      <c r="AI47" s="643"/>
      <c r="AJ47" s="644"/>
    </row>
    <row r="48" spans="1:36" s="46" customFormat="1" ht="15" customHeight="1">
      <c r="A48" s="2"/>
      <c r="B48" s="645"/>
      <c r="C48" s="646"/>
      <c r="D48" s="646"/>
      <c r="E48" s="646"/>
      <c r="F48" s="646"/>
      <c r="G48" s="646"/>
      <c r="H48" s="646"/>
      <c r="I48" s="646"/>
      <c r="J48" s="646"/>
      <c r="K48" s="646"/>
      <c r="L48" s="646"/>
      <c r="M48" s="646"/>
      <c r="N48" s="646"/>
      <c r="O48" s="646"/>
      <c r="P48" s="646"/>
      <c r="Q48" s="646"/>
      <c r="R48" s="646"/>
      <c r="S48" s="646"/>
      <c r="T48" s="646"/>
      <c r="U48" s="646"/>
      <c r="V48" s="646"/>
      <c r="W48" s="646"/>
      <c r="X48" s="646"/>
      <c r="Y48" s="646"/>
      <c r="Z48" s="646"/>
      <c r="AA48" s="646"/>
      <c r="AB48" s="646"/>
      <c r="AC48" s="646"/>
      <c r="AD48" s="646"/>
      <c r="AE48" s="646"/>
      <c r="AF48" s="646"/>
      <c r="AG48" s="646"/>
      <c r="AH48" s="646"/>
      <c r="AI48" s="646"/>
      <c r="AJ48" s="647"/>
    </row>
    <row r="49" spans="1:38" s="46" customFormat="1" ht="15" customHeight="1">
      <c r="A49" s="2"/>
      <c r="B49" s="645"/>
      <c r="C49" s="646"/>
      <c r="D49" s="646"/>
      <c r="E49" s="646"/>
      <c r="F49" s="646"/>
      <c r="G49" s="646"/>
      <c r="H49" s="646"/>
      <c r="I49" s="646"/>
      <c r="J49" s="646"/>
      <c r="K49" s="646"/>
      <c r="L49" s="646"/>
      <c r="M49" s="646"/>
      <c r="N49" s="646"/>
      <c r="O49" s="646"/>
      <c r="P49" s="646"/>
      <c r="Q49" s="646"/>
      <c r="R49" s="646"/>
      <c r="S49" s="646"/>
      <c r="T49" s="646"/>
      <c r="U49" s="646"/>
      <c r="V49" s="646"/>
      <c r="W49" s="646"/>
      <c r="X49" s="646"/>
      <c r="Y49" s="646"/>
      <c r="Z49" s="646"/>
      <c r="AA49" s="646"/>
      <c r="AB49" s="646"/>
      <c r="AC49" s="646"/>
      <c r="AD49" s="646"/>
      <c r="AE49" s="646"/>
      <c r="AF49" s="646"/>
      <c r="AG49" s="646"/>
      <c r="AH49" s="646"/>
      <c r="AI49" s="646"/>
      <c r="AJ49" s="647"/>
    </row>
    <row r="50" spans="1:38" s="46" customFormat="1" ht="15" customHeight="1">
      <c r="A50" s="2"/>
      <c r="B50" s="645"/>
      <c r="C50" s="646"/>
      <c r="D50" s="646"/>
      <c r="E50" s="646"/>
      <c r="F50" s="646"/>
      <c r="G50" s="646"/>
      <c r="H50" s="646"/>
      <c r="I50" s="646"/>
      <c r="J50" s="646"/>
      <c r="K50" s="646"/>
      <c r="L50" s="646"/>
      <c r="M50" s="646"/>
      <c r="N50" s="646"/>
      <c r="O50" s="646"/>
      <c r="P50" s="646"/>
      <c r="Q50" s="646"/>
      <c r="R50" s="646"/>
      <c r="S50" s="646"/>
      <c r="T50" s="646"/>
      <c r="U50" s="646"/>
      <c r="V50" s="646"/>
      <c r="W50" s="646"/>
      <c r="X50" s="646"/>
      <c r="Y50" s="646"/>
      <c r="Z50" s="646"/>
      <c r="AA50" s="646"/>
      <c r="AB50" s="646"/>
      <c r="AC50" s="646"/>
      <c r="AD50" s="646"/>
      <c r="AE50" s="646"/>
      <c r="AF50" s="646"/>
      <c r="AG50" s="646"/>
      <c r="AH50" s="646"/>
      <c r="AI50" s="646"/>
      <c r="AJ50" s="647"/>
    </row>
    <row r="51" spans="1:38" s="47" customFormat="1" ht="15" customHeight="1">
      <c r="A51" s="2"/>
      <c r="B51" s="648"/>
      <c r="C51" s="649"/>
      <c r="D51" s="649"/>
      <c r="E51" s="649"/>
      <c r="F51" s="649"/>
      <c r="G51" s="649"/>
      <c r="H51" s="649"/>
      <c r="I51" s="649"/>
      <c r="J51" s="649"/>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50"/>
    </row>
    <row r="52" spans="1:38" ht="8.1"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row>
    <row r="53" spans="1:38" ht="18" customHeight="1">
      <c r="A53" s="55" t="s">
        <v>117</v>
      </c>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row>
    <row r="54" spans="1:38" ht="6.75" customHeight="1">
      <c r="A54" s="37"/>
      <c r="B54" s="37"/>
      <c r="C54" s="37"/>
      <c r="D54" s="37"/>
      <c r="E54" s="37"/>
      <c r="F54" s="37"/>
      <c r="G54" s="37"/>
      <c r="H54" s="37"/>
      <c r="I54" s="37"/>
      <c r="J54" s="37"/>
      <c r="K54" s="37"/>
      <c r="L54" s="37"/>
      <c r="M54" s="37"/>
      <c r="N54" s="37"/>
      <c r="O54" s="37"/>
      <c r="P54" s="37"/>
      <c r="Q54" s="37"/>
      <c r="R54" s="37"/>
      <c r="S54" s="37"/>
      <c r="T54" s="37"/>
      <c r="U54" s="37"/>
      <c r="V54" s="37"/>
      <c r="W54" s="37"/>
      <c r="X54" s="55"/>
      <c r="Y54" s="55"/>
      <c r="Z54" s="55"/>
      <c r="AA54" s="55"/>
      <c r="AB54" s="55"/>
      <c r="AC54" s="55"/>
      <c r="AD54" s="55"/>
      <c r="AE54" s="55"/>
      <c r="AF54" s="55"/>
      <c r="AG54" s="37"/>
      <c r="AH54" s="37"/>
      <c r="AI54" s="37"/>
      <c r="AJ54" s="37"/>
    </row>
    <row r="55" spans="1:38" s="46" customFormat="1" ht="15.95" customHeight="1">
      <c r="A55" s="404" t="s">
        <v>59</v>
      </c>
      <c r="B55" s="637"/>
      <c r="C55" s="637"/>
      <c r="D55" s="637"/>
      <c r="E55" s="637"/>
      <c r="F55" s="429" t="str">
        <f>IF('1Application'!F52="","",'1Application'!F52)</f>
        <v/>
      </c>
      <c r="G55" s="429"/>
      <c r="H55" s="429"/>
      <c r="I55" s="429"/>
      <c r="J55" s="429"/>
      <c r="K55" s="429"/>
      <c r="L55" s="429"/>
      <c r="M55" s="429"/>
      <c r="N55" s="429"/>
      <c r="O55" s="429"/>
      <c r="P55" s="429"/>
      <c r="Q55" s="429"/>
      <c r="R55" s="429"/>
      <c r="S55" s="429"/>
      <c r="T55" s="429"/>
      <c r="U55" s="360" t="s">
        <v>73</v>
      </c>
      <c r="V55" s="360"/>
      <c r="W55" s="360"/>
      <c r="X55" s="429" t="str">
        <f>IF('1Application'!X52="","",'1Application'!X52)</f>
        <v/>
      </c>
      <c r="Y55" s="429"/>
      <c r="Z55" s="429"/>
      <c r="AA55" s="429"/>
      <c r="AB55" s="429"/>
      <c r="AC55" s="429"/>
      <c r="AD55" s="360" t="s">
        <v>61</v>
      </c>
      <c r="AE55" s="360"/>
      <c r="AF55" s="360"/>
      <c r="AG55" s="360"/>
      <c r="AH55" s="429" t="str">
        <f>IF('1Application'!AH52="","",'1Application'!AH52)</f>
        <v/>
      </c>
      <c r="AI55" s="429"/>
      <c r="AJ55" s="429"/>
      <c r="AL55" s="49"/>
    </row>
    <row r="56" spans="1:38" s="46" customFormat="1" ht="15.95" customHeight="1">
      <c r="A56" s="637"/>
      <c r="B56" s="637"/>
      <c r="C56" s="637"/>
      <c r="D56" s="637"/>
      <c r="E56" s="637"/>
      <c r="F56" s="432"/>
      <c r="G56" s="432"/>
      <c r="H56" s="432"/>
      <c r="I56" s="432"/>
      <c r="J56" s="432"/>
      <c r="K56" s="432"/>
      <c r="L56" s="432"/>
      <c r="M56" s="432"/>
      <c r="N56" s="432"/>
      <c r="O56" s="432"/>
      <c r="P56" s="432"/>
      <c r="Q56" s="432"/>
      <c r="R56" s="432"/>
      <c r="S56" s="432"/>
      <c r="T56" s="432"/>
      <c r="U56" s="360"/>
      <c r="V56" s="360"/>
      <c r="W56" s="360"/>
      <c r="X56" s="432"/>
      <c r="Y56" s="432"/>
      <c r="Z56" s="432"/>
      <c r="AA56" s="432"/>
      <c r="AB56" s="432"/>
      <c r="AC56" s="432"/>
      <c r="AD56" s="360"/>
      <c r="AE56" s="360"/>
      <c r="AF56" s="360"/>
      <c r="AG56" s="360"/>
      <c r="AH56" s="432"/>
      <c r="AI56" s="432"/>
      <c r="AJ56" s="432"/>
    </row>
    <row r="57" spans="1:38" ht="8.1"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2"/>
    </row>
    <row r="58" spans="1:38" s="46" customFormat="1" ht="15.95" customHeight="1">
      <c r="A58" s="360" t="s">
        <v>64</v>
      </c>
      <c r="B58" s="638"/>
      <c r="C58" s="638"/>
      <c r="D58" s="638"/>
      <c r="E58" s="638"/>
      <c r="F58" s="639" t="str">
        <f>IF('1Application'!F54="","",'1Application'!F54)</f>
        <v/>
      </c>
      <c r="G58" s="639"/>
      <c r="H58" s="639"/>
      <c r="I58" s="639"/>
      <c r="J58" s="639"/>
      <c r="K58" s="639"/>
      <c r="L58" s="639"/>
      <c r="M58" s="639"/>
      <c r="N58" s="639"/>
      <c r="O58" s="639"/>
      <c r="P58" s="639"/>
      <c r="Q58" s="639"/>
      <c r="R58" s="639"/>
      <c r="S58" s="639"/>
      <c r="T58" s="639"/>
      <c r="U58" s="639"/>
      <c r="V58" s="639"/>
      <c r="W58" s="639"/>
      <c r="X58" s="639"/>
      <c r="Y58" s="639"/>
      <c r="Z58" s="639"/>
      <c r="AA58" s="639"/>
      <c r="AB58" s="639"/>
      <c r="AC58" s="639"/>
      <c r="AD58" s="639"/>
      <c r="AE58" s="639"/>
      <c r="AF58" s="639"/>
      <c r="AG58" s="639"/>
      <c r="AH58" s="639"/>
      <c r="AI58" s="639"/>
      <c r="AJ58" s="639"/>
    </row>
    <row r="59" spans="1:38" s="46" customFormat="1" ht="15.95" customHeight="1">
      <c r="A59" s="638"/>
      <c r="B59" s="638"/>
      <c r="C59" s="638"/>
      <c r="D59" s="638"/>
      <c r="E59" s="638"/>
      <c r="F59" s="640"/>
      <c r="G59" s="640"/>
      <c r="H59" s="640"/>
      <c r="I59" s="640"/>
      <c r="J59" s="640"/>
      <c r="K59" s="640"/>
      <c r="L59" s="640"/>
      <c r="M59" s="640"/>
      <c r="N59" s="640"/>
      <c r="O59" s="640"/>
      <c r="P59" s="640"/>
      <c r="Q59" s="640"/>
      <c r="R59" s="640"/>
      <c r="S59" s="640"/>
      <c r="T59" s="640"/>
      <c r="U59" s="640"/>
      <c r="V59" s="640"/>
      <c r="W59" s="640"/>
      <c r="X59" s="640"/>
      <c r="Y59" s="640"/>
      <c r="Z59" s="640"/>
      <c r="AA59" s="640"/>
      <c r="AB59" s="640"/>
      <c r="AC59" s="640"/>
      <c r="AD59" s="640"/>
      <c r="AE59" s="640"/>
      <c r="AF59" s="640"/>
      <c r="AG59" s="640"/>
      <c r="AH59" s="640"/>
      <c r="AI59" s="640"/>
      <c r="AJ59" s="640"/>
    </row>
    <row r="60" spans="1:38" ht="8.1"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2"/>
    </row>
    <row r="61" spans="1:38" s="46" customFormat="1" ht="15.95" customHeight="1">
      <c r="A61" s="360" t="s">
        <v>237</v>
      </c>
      <c r="B61" s="638"/>
      <c r="C61" s="638"/>
      <c r="D61" s="638"/>
      <c r="E61" s="638"/>
      <c r="F61" s="639" t="str">
        <f>IF('1Application'!F56="","",'1Application'!F56)</f>
        <v/>
      </c>
      <c r="G61" s="639"/>
      <c r="H61" s="639"/>
      <c r="I61" s="639"/>
      <c r="J61" s="639"/>
      <c r="K61" s="639"/>
      <c r="L61" s="639"/>
      <c r="M61" s="639"/>
      <c r="N61" s="639"/>
      <c r="O61" s="639"/>
      <c r="P61" s="639"/>
      <c r="Q61" s="639"/>
      <c r="R61" s="639"/>
      <c r="S61" s="639"/>
      <c r="T61" s="639"/>
      <c r="U61" s="639"/>
      <c r="V61" s="639"/>
      <c r="W61" s="639"/>
      <c r="X61" s="639"/>
      <c r="Y61" s="639"/>
      <c r="Z61" s="639"/>
      <c r="AA61" s="639"/>
      <c r="AB61" s="639"/>
      <c r="AC61" s="639"/>
      <c r="AD61" s="639"/>
      <c r="AE61" s="639"/>
      <c r="AF61" s="639"/>
      <c r="AG61" s="639"/>
      <c r="AH61" s="639"/>
      <c r="AI61" s="639"/>
      <c r="AJ61" s="639"/>
    </row>
    <row r="62" spans="1:38" s="46" customFormat="1" ht="15.95" customHeight="1">
      <c r="A62" s="638"/>
      <c r="B62" s="638"/>
      <c r="C62" s="638"/>
      <c r="D62" s="638"/>
      <c r="E62" s="638"/>
      <c r="F62" s="640"/>
      <c r="G62" s="640"/>
      <c r="H62" s="640"/>
      <c r="I62" s="640"/>
      <c r="J62" s="640"/>
      <c r="K62" s="640"/>
      <c r="L62" s="640"/>
      <c r="M62" s="640"/>
      <c r="N62" s="640"/>
      <c r="O62" s="640"/>
      <c r="P62" s="640"/>
      <c r="Q62" s="640"/>
      <c r="R62" s="640"/>
      <c r="S62" s="640"/>
      <c r="T62" s="640"/>
      <c r="U62" s="640"/>
      <c r="V62" s="640"/>
      <c r="W62" s="640"/>
      <c r="X62" s="640"/>
      <c r="Y62" s="640"/>
      <c r="Z62" s="640"/>
      <c r="AA62" s="640"/>
      <c r="AB62" s="640"/>
      <c r="AC62" s="640"/>
      <c r="AD62" s="640"/>
      <c r="AE62" s="640"/>
      <c r="AF62" s="640"/>
      <c r="AG62" s="640"/>
      <c r="AH62" s="640"/>
      <c r="AI62" s="640"/>
      <c r="AJ62" s="640"/>
    </row>
    <row r="63" spans="1:38" ht="8.1" customHeight="1">
      <c r="A63" s="4"/>
      <c r="B63" s="26"/>
      <c r="C63" s="26"/>
      <c r="D63" s="26"/>
      <c r="E63" s="26"/>
      <c r="F63" s="26"/>
      <c r="G63" s="26"/>
      <c r="H63" s="26"/>
      <c r="I63" s="26"/>
      <c r="J63" s="26"/>
      <c r="K63" s="26"/>
      <c r="L63" s="26"/>
      <c r="M63" s="26"/>
      <c r="N63" s="3"/>
      <c r="O63" s="26"/>
      <c r="P63" s="26"/>
      <c r="Q63" s="26"/>
      <c r="R63" s="26"/>
      <c r="S63" s="26"/>
      <c r="T63" s="26"/>
      <c r="U63" s="26"/>
      <c r="V63" s="26"/>
      <c r="W63" s="4"/>
      <c r="X63" s="4"/>
      <c r="Y63" s="4"/>
      <c r="Z63" s="4"/>
      <c r="AA63" s="4"/>
      <c r="AB63" s="4"/>
      <c r="AC63" s="44"/>
      <c r="AD63" s="4"/>
      <c r="AE63" s="4"/>
      <c r="AF63" s="4"/>
      <c r="AG63" s="4"/>
      <c r="AH63" s="4"/>
      <c r="AI63" s="4"/>
      <c r="AJ63" s="4"/>
    </row>
    <row r="64" spans="1:38" ht="13.5" customHeight="1">
      <c r="A64" s="271" t="s">
        <v>14</v>
      </c>
      <c r="B64" s="271"/>
      <c r="C64" s="271"/>
      <c r="D64" s="271"/>
      <c r="E64" s="271"/>
      <c r="F64" s="667" t="str">
        <f>IF('1Application'!G70="","",'1Application'!G70)</f>
        <v/>
      </c>
      <c r="G64" s="667"/>
      <c r="H64" s="667"/>
      <c r="I64" s="23"/>
      <c r="J64" s="667" t="str">
        <f>IF('1Application'!K70="","",'1Application'!K70)</f>
        <v/>
      </c>
      <c r="K64" s="667"/>
      <c r="L64" s="23"/>
      <c r="M64" s="667" t="str">
        <f>IF('1Application'!N70="","",'1Application'!N70)</f>
        <v/>
      </c>
      <c r="N64" s="667"/>
      <c r="O64" s="23"/>
      <c r="P64" s="23"/>
      <c r="Q64" s="23"/>
      <c r="R64" s="22"/>
      <c r="S64" s="22"/>
      <c r="T64" s="22"/>
      <c r="U64" s="22"/>
      <c r="V64" s="22"/>
      <c r="W64" s="563"/>
      <c r="X64" s="563"/>
      <c r="Y64" s="563"/>
      <c r="Z64" s="563"/>
      <c r="AA64" s="563"/>
      <c r="AB64" s="563"/>
      <c r="AC64" s="563"/>
      <c r="AD64" s="563"/>
      <c r="AE64" s="563"/>
      <c r="AF64" s="563"/>
      <c r="AG64" s="563"/>
      <c r="AH64" s="563"/>
      <c r="AI64" s="563"/>
      <c r="AJ64" s="563"/>
    </row>
    <row r="65" spans="1:36" s="47" customFormat="1" ht="13.5" customHeight="1">
      <c r="A65" s="271"/>
      <c r="B65" s="271"/>
      <c r="C65" s="271"/>
      <c r="D65" s="271"/>
      <c r="E65" s="271"/>
      <c r="F65" s="564"/>
      <c r="G65" s="564"/>
      <c r="H65" s="564"/>
      <c r="I65" s="14" t="s">
        <v>2</v>
      </c>
      <c r="J65" s="564"/>
      <c r="K65" s="564"/>
      <c r="L65" s="14" t="s">
        <v>3</v>
      </c>
      <c r="M65" s="564"/>
      <c r="N65" s="564"/>
      <c r="O65" s="14" t="s">
        <v>4</v>
      </c>
      <c r="P65" s="28"/>
      <c r="Q65" s="271" t="s">
        <v>197</v>
      </c>
      <c r="R65" s="271"/>
      <c r="S65" s="271"/>
      <c r="T65" s="271"/>
      <c r="U65" s="271"/>
      <c r="V65" s="271"/>
      <c r="W65" s="522"/>
      <c r="X65" s="522"/>
      <c r="Y65" s="522"/>
      <c r="Z65" s="522"/>
      <c r="AA65" s="522"/>
      <c r="AB65" s="522"/>
      <c r="AC65" s="522"/>
      <c r="AD65" s="522"/>
      <c r="AE65" s="522"/>
      <c r="AF65" s="522"/>
      <c r="AG65" s="522"/>
      <c r="AH65" s="522"/>
      <c r="AI65" s="522"/>
      <c r="AJ65" s="522"/>
    </row>
    <row r="66" spans="1:36" s="46" customFormat="1" ht="13.5" customHeight="1">
      <c r="A66" s="273" t="s">
        <v>16</v>
      </c>
      <c r="B66" s="273"/>
      <c r="C66" s="273"/>
      <c r="D66" s="273"/>
      <c r="E66" s="273"/>
      <c r="F66" s="274"/>
      <c r="G66" s="4"/>
      <c r="H66" s="4"/>
      <c r="I66" s="15" t="s">
        <v>7</v>
      </c>
      <c r="J66" s="13"/>
      <c r="K66" s="4"/>
      <c r="L66" s="15" t="s">
        <v>6</v>
      </c>
      <c r="M66" s="4"/>
      <c r="N66" s="13"/>
      <c r="O66" s="15" t="s">
        <v>5</v>
      </c>
      <c r="P66" s="16"/>
      <c r="Q66" s="666" t="s">
        <v>198</v>
      </c>
      <c r="R66" s="666"/>
      <c r="S66" s="666"/>
      <c r="T66" s="666"/>
      <c r="U66" s="666"/>
      <c r="V66" s="666"/>
      <c r="W66" s="16"/>
      <c r="X66" s="17"/>
      <c r="Y66" s="4"/>
      <c r="Z66" s="4"/>
      <c r="AA66" s="4"/>
      <c r="AB66" s="4"/>
      <c r="AC66" s="4"/>
      <c r="AD66" s="4"/>
      <c r="AE66" s="4"/>
      <c r="AF66" s="4"/>
      <c r="AG66" s="4"/>
      <c r="AH66" s="4"/>
      <c r="AI66" s="4"/>
      <c r="AJ66" s="4"/>
    </row>
  </sheetData>
  <sheetProtection algorithmName="SHA-512" hashValue="daO4bfPKLEnb8X8LsviGZFSyXHO75JqKExAGuHMXrXdvg1N5I1966q7CwYeM+Tga1Y1k8LabWzdRXyi+lYS8LQ==" saltValue="rk3YBRnwjuQg/Z8k+VcVGw==" spinCount="100000" sheet="1" formatCells="0" selectLockedCells="1"/>
  <mergeCells count="56">
    <mergeCell ref="A66:F66"/>
    <mergeCell ref="W64:AJ65"/>
    <mergeCell ref="Q65:V65"/>
    <mergeCell ref="Q66:V66"/>
    <mergeCell ref="A64:E65"/>
    <mergeCell ref="F64:H65"/>
    <mergeCell ref="J64:K65"/>
    <mergeCell ref="M64:N65"/>
    <mergeCell ref="A1:AJ1"/>
    <mergeCell ref="A3:H3"/>
    <mergeCell ref="C7:G7"/>
    <mergeCell ref="C8:G8"/>
    <mergeCell ref="I7:Y8"/>
    <mergeCell ref="C10:G10"/>
    <mergeCell ref="C11:G11"/>
    <mergeCell ref="I10:Y11"/>
    <mergeCell ref="I13:Y14"/>
    <mergeCell ref="Q39:Q40"/>
    <mergeCell ref="A21:AJ22"/>
    <mergeCell ref="K38:N38"/>
    <mergeCell ref="AF13:AF14"/>
    <mergeCell ref="AG13:AI14"/>
    <mergeCell ref="AC13:AD14"/>
    <mergeCell ref="C14:G14"/>
    <mergeCell ref="C13:G13"/>
    <mergeCell ref="A17:AJ19"/>
    <mergeCell ref="R39:T40"/>
    <mergeCell ref="O39:O40"/>
    <mergeCell ref="K25:N25"/>
    <mergeCell ref="A58:E59"/>
    <mergeCell ref="F58:AJ59"/>
    <mergeCell ref="A61:E62"/>
    <mergeCell ref="F61:AJ62"/>
    <mergeCell ref="AA13:AA14"/>
    <mergeCell ref="B26:AJ35"/>
    <mergeCell ref="AB13:AB14"/>
    <mergeCell ref="AJ13:AJ14"/>
    <mergeCell ref="A24:AJ24"/>
    <mergeCell ref="V39:AF40"/>
    <mergeCell ref="AG39:AH40"/>
    <mergeCell ref="J39:J40"/>
    <mergeCell ref="K39:M40"/>
    <mergeCell ref="B47:AJ51"/>
    <mergeCell ref="B45:G46"/>
    <mergeCell ref="A37:AJ37"/>
    <mergeCell ref="AH55:AJ56"/>
    <mergeCell ref="K42:M43"/>
    <mergeCell ref="AG42:AH43"/>
    <mergeCell ref="V42:AF43"/>
    <mergeCell ref="B39:I40"/>
    <mergeCell ref="B42:I43"/>
    <mergeCell ref="A55:E56"/>
    <mergeCell ref="F55:T56"/>
    <mergeCell ref="U55:W56"/>
    <mergeCell ref="X55:AC56"/>
    <mergeCell ref="AD55:AG56"/>
  </mergeCells>
  <phoneticPr fontId="1"/>
  <conditionalFormatting sqref="B26:AJ35 V42:AF43 B47:AJ51">
    <cfRule type="notContainsBlanks" dxfId="25" priority="10">
      <formula>LEN(TRIM(B26))&gt;0</formula>
    </cfRule>
  </conditionalFormatting>
  <conditionalFormatting sqref="I7:Y8 I10:Y11 I13:Y14 F55:T56 X55:AC56 AH55:AJ56 F58:AJ59 F61:AJ62 F64:H65 J64:K65 M64:N65">
    <cfRule type="notContainsBlanks" dxfId="24" priority="2">
      <formula>LEN(TRIM(F7))&gt;0</formula>
    </cfRule>
  </conditionalFormatting>
  <conditionalFormatting sqref="J39:J40 Q39:Q40">
    <cfRule type="uniqueValues" dxfId="23" priority="9"/>
  </conditionalFormatting>
  <conditionalFormatting sqref="V39:AF40">
    <cfRule type="notContainsBlanks" dxfId="22" priority="1">
      <formula>LEN(TRIM(V39))&gt;0</formula>
    </cfRule>
  </conditionalFormatting>
  <conditionalFormatting sqref="AB13:AB14 AF13:AF14">
    <cfRule type="uniqueValues" dxfId="21" priority="11"/>
  </conditionalFormatting>
  <dataValidations count="2">
    <dataValidation type="list" allowBlank="1" showInputMessage="1" showErrorMessage="1" sqref="J39 Q39" xr:uid="{00000000-0002-0000-0300-000000000000}">
      <formula1>"□,■"</formula1>
    </dataValidation>
    <dataValidation type="list" errorStyle="warning" allowBlank="1" showInputMessage="1" showErrorMessage="1" sqref="V42:AF43" xr:uid="{00000000-0002-0000-0300-000001000000}">
      <formula1>"60000,70000,80000,85000,90000,100000,110000,120000,130000,140000,150000"</formula1>
    </dataValidation>
  </dataValidations>
  <pageMargins left="0.51181102362204722" right="0.47244094488188981" top="0.35433070866141736" bottom="0.15748031496062992"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63"/>
  <sheetViews>
    <sheetView showGridLines="0" view="pageBreakPreview" zoomScale="120" zoomScaleNormal="115" zoomScaleSheetLayoutView="120" workbookViewId="0">
      <selection activeCell="K18" sqref="K18:P19"/>
    </sheetView>
  </sheetViews>
  <sheetFormatPr defaultColWidth="2.625" defaultRowHeight="10.5" customHeight="1"/>
  <cols>
    <col min="1" max="1" width="2.625" style="45" customWidth="1"/>
    <col min="2" max="37" width="2.625" style="45"/>
    <col min="38" max="38" width="2.625" style="45" hidden="1" customWidth="1"/>
    <col min="39" max="16384" width="2.625" style="45"/>
  </cols>
  <sheetData>
    <row r="1" spans="1:38" ht="29.25" customHeight="1">
      <c r="A1" s="337" t="s">
        <v>240</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row>
    <row r="2" spans="1:38" ht="8.1" customHeight="1">
      <c r="A2" s="3"/>
      <c r="B2" s="4"/>
      <c r="C2" s="4"/>
      <c r="D2" s="4"/>
      <c r="E2" s="4"/>
      <c r="F2" s="4"/>
      <c r="G2" s="4"/>
      <c r="H2" s="4"/>
      <c r="I2" s="4"/>
      <c r="J2" s="4"/>
      <c r="K2" s="24"/>
      <c r="L2" s="28"/>
      <c r="M2" s="5"/>
      <c r="N2" s="5"/>
      <c r="O2" s="5"/>
      <c r="P2" s="24"/>
      <c r="Q2" s="28"/>
      <c r="R2" s="2"/>
      <c r="S2" s="2"/>
      <c r="T2" s="5"/>
      <c r="U2" s="2"/>
      <c r="V2" s="2"/>
      <c r="W2" s="2"/>
      <c r="X2" s="2"/>
      <c r="Y2" s="2"/>
      <c r="Z2" s="2"/>
      <c r="AA2" s="2"/>
      <c r="AB2" s="2"/>
      <c r="AC2" s="2"/>
      <c r="AD2" s="2"/>
      <c r="AE2" s="2"/>
      <c r="AF2" s="2"/>
      <c r="AG2" s="2"/>
      <c r="AH2" s="2"/>
      <c r="AI2" s="2"/>
      <c r="AJ2" s="2"/>
    </row>
    <row r="3" spans="1:38" ht="13.5" customHeight="1">
      <c r="A3" s="29"/>
      <c r="B3" s="29"/>
      <c r="C3" s="657" t="s">
        <v>100</v>
      </c>
      <c r="D3" s="657"/>
      <c r="E3" s="657"/>
      <c r="F3" s="657"/>
      <c r="G3" s="657"/>
      <c r="H3" s="4"/>
      <c r="I3" s="788" t="str">
        <f>IF('2History'!F4="",IF('2History'!F6="","",'2History'!F6),'2History'!F4)</f>
        <v/>
      </c>
      <c r="J3" s="788"/>
      <c r="K3" s="788"/>
      <c r="L3" s="788"/>
      <c r="M3" s="788"/>
      <c r="N3" s="788"/>
      <c r="O3" s="788"/>
      <c r="P3" s="788"/>
      <c r="Q3" s="788"/>
      <c r="R3" s="788"/>
      <c r="S3" s="788"/>
      <c r="T3" s="788"/>
      <c r="U3" s="788"/>
      <c r="V3" s="788"/>
      <c r="W3" s="788"/>
      <c r="X3" s="788"/>
      <c r="Y3" s="788"/>
      <c r="Z3" s="2"/>
      <c r="AA3" s="641" t="s">
        <v>56</v>
      </c>
      <c r="AB3" s="789" t="str">
        <f>IF('1Application'!AA7="","□",'1Application'!AA7)</f>
        <v>□</v>
      </c>
      <c r="AC3" s="318" t="s">
        <v>106</v>
      </c>
      <c r="AD3" s="318"/>
      <c r="AE3" s="2"/>
      <c r="AF3" s="789" t="str">
        <f>IF('1Application'!AA9="","□",'1Application'!AA9)</f>
        <v>□</v>
      </c>
      <c r="AG3" s="318" t="s">
        <v>107</v>
      </c>
      <c r="AH3" s="318"/>
      <c r="AI3" s="318"/>
      <c r="AJ3" s="641" t="s">
        <v>105</v>
      </c>
    </row>
    <row r="4" spans="1:38" ht="13.5" customHeight="1">
      <c r="A4" s="30"/>
      <c r="B4" s="30"/>
      <c r="C4" s="658" t="s">
        <v>101</v>
      </c>
      <c r="D4" s="658"/>
      <c r="E4" s="658"/>
      <c r="F4" s="658"/>
      <c r="G4" s="658"/>
      <c r="H4" s="4"/>
      <c r="I4" s="559"/>
      <c r="J4" s="559"/>
      <c r="K4" s="559"/>
      <c r="L4" s="559"/>
      <c r="M4" s="559"/>
      <c r="N4" s="559"/>
      <c r="O4" s="559"/>
      <c r="P4" s="559"/>
      <c r="Q4" s="559"/>
      <c r="R4" s="559"/>
      <c r="S4" s="559"/>
      <c r="T4" s="559"/>
      <c r="U4" s="559"/>
      <c r="V4" s="559"/>
      <c r="W4" s="559"/>
      <c r="X4" s="559"/>
      <c r="Y4" s="559"/>
      <c r="Z4" s="2"/>
      <c r="AA4" s="641"/>
      <c r="AB4" s="789"/>
      <c r="AC4" s="318"/>
      <c r="AD4" s="318"/>
      <c r="AE4" s="2"/>
      <c r="AF4" s="789"/>
      <c r="AG4" s="318"/>
      <c r="AH4" s="318"/>
      <c r="AI4" s="318"/>
      <c r="AJ4" s="641"/>
    </row>
    <row r="5" spans="1:38" ht="8.1" customHeight="1">
      <c r="A5" s="3"/>
      <c r="B5" s="4"/>
      <c r="C5" s="4"/>
      <c r="D5" s="4"/>
      <c r="E5" s="4"/>
      <c r="F5" s="4"/>
      <c r="G5" s="4"/>
      <c r="H5" s="4"/>
      <c r="I5" s="4"/>
      <c r="J5" s="4"/>
      <c r="K5" s="24"/>
      <c r="L5" s="28"/>
      <c r="M5" s="5"/>
      <c r="N5" s="5"/>
      <c r="O5" s="5"/>
      <c r="P5" s="24"/>
      <c r="Q5" s="28"/>
      <c r="R5" s="2"/>
      <c r="S5" s="2"/>
      <c r="T5" s="5"/>
      <c r="U5" s="2"/>
      <c r="V5" s="2"/>
      <c r="W5" s="2"/>
      <c r="X5" s="2"/>
      <c r="Y5" s="2"/>
      <c r="Z5" s="2"/>
      <c r="AA5" s="2"/>
      <c r="AB5" s="2"/>
      <c r="AC5" s="2"/>
      <c r="AD5" s="2"/>
      <c r="AE5" s="2"/>
      <c r="AF5" s="2"/>
      <c r="AG5" s="2"/>
      <c r="AH5" s="2"/>
      <c r="AI5" s="2"/>
      <c r="AJ5" s="2"/>
    </row>
    <row r="6" spans="1:38" customFormat="1" ht="15" customHeight="1">
      <c r="A6" s="147" t="s">
        <v>345</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row>
    <row r="7" spans="1:38" customFormat="1" ht="15" customHeight="1">
      <c r="A7" s="148"/>
      <c r="B7" s="149" t="s">
        <v>346</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8"/>
    </row>
    <row r="8" spans="1:38" customFormat="1" ht="15" customHeight="1">
      <c r="A8" s="668" t="s">
        <v>332</v>
      </c>
      <c r="B8" s="669"/>
      <c r="C8" s="670"/>
      <c r="D8" s="668" t="s">
        <v>333</v>
      </c>
      <c r="E8" s="669"/>
      <c r="F8" s="669"/>
      <c r="G8" s="669"/>
      <c r="H8" s="669"/>
      <c r="I8" s="669"/>
      <c r="J8" s="670"/>
      <c r="K8" s="668" t="s">
        <v>9</v>
      </c>
      <c r="L8" s="669"/>
      <c r="M8" s="669"/>
      <c r="N8" s="669"/>
      <c r="O8" s="669"/>
      <c r="P8" s="670"/>
      <c r="Q8" s="674" t="s">
        <v>334</v>
      </c>
      <c r="R8" s="675"/>
      <c r="S8" s="675"/>
      <c r="T8" s="676"/>
      <c r="U8" s="680" t="s">
        <v>347</v>
      </c>
      <c r="V8" s="681"/>
      <c r="W8" s="682"/>
      <c r="X8" s="668" t="s">
        <v>335</v>
      </c>
      <c r="Y8" s="669"/>
      <c r="Z8" s="669"/>
      <c r="AA8" s="669"/>
      <c r="AB8" s="669"/>
      <c r="AC8" s="669"/>
      <c r="AD8" s="669"/>
      <c r="AE8" s="670"/>
      <c r="AF8" s="686" t="s">
        <v>336</v>
      </c>
      <c r="AG8" s="687"/>
      <c r="AH8" s="687"/>
      <c r="AI8" s="687"/>
      <c r="AJ8" s="688"/>
    </row>
    <row r="9" spans="1:38" customFormat="1" ht="15" customHeight="1">
      <c r="A9" s="671"/>
      <c r="B9" s="672"/>
      <c r="C9" s="673"/>
      <c r="D9" s="671"/>
      <c r="E9" s="672"/>
      <c r="F9" s="672"/>
      <c r="G9" s="672"/>
      <c r="H9" s="672"/>
      <c r="I9" s="672"/>
      <c r="J9" s="673"/>
      <c r="K9" s="671"/>
      <c r="L9" s="672"/>
      <c r="M9" s="672"/>
      <c r="N9" s="672"/>
      <c r="O9" s="672"/>
      <c r="P9" s="673"/>
      <c r="Q9" s="677"/>
      <c r="R9" s="678"/>
      <c r="S9" s="678"/>
      <c r="T9" s="679"/>
      <c r="U9" s="683"/>
      <c r="V9" s="684"/>
      <c r="W9" s="685"/>
      <c r="X9" s="671"/>
      <c r="Y9" s="672"/>
      <c r="Z9" s="672"/>
      <c r="AA9" s="672"/>
      <c r="AB9" s="672"/>
      <c r="AC9" s="672"/>
      <c r="AD9" s="672"/>
      <c r="AE9" s="673"/>
      <c r="AF9" s="689" t="s">
        <v>337</v>
      </c>
      <c r="AG9" s="690"/>
      <c r="AH9" s="690"/>
      <c r="AI9" s="690"/>
      <c r="AJ9" s="691"/>
    </row>
    <row r="10" spans="1:38" customFormat="1" ht="15" customHeight="1">
      <c r="A10" s="692" t="s">
        <v>338</v>
      </c>
      <c r="B10" s="693"/>
      <c r="C10" s="694"/>
      <c r="D10" s="692" t="s">
        <v>339</v>
      </c>
      <c r="E10" s="693"/>
      <c r="F10" s="693"/>
      <c r="G10" s="693"/>
      <c r="H10" s="693"/>
      <c r="I10" s="693"/>
      <c r="J10" s="694"/>
      <c r="K10" s="692" t="s">
        <v>340</v>
      </c>
      <c r="L10" s="693"/>
      <c r="M10" s="693"/>
      <c r="N10" s="693"/>
      <c r="O10" s="693"/>
      <c r="P10" s="694"/>
      <c r="Q10" s="692" t="s">
        <v>341</v>
      </c>
      <c r="R10" s="693"/>
      <c r="S10" s="693"/>
      <c r="T10" s="694"/>
      <c r="U10" s="698" t="s">
        <v>348</v>
      </c>
      <c r="V10" s="699"/>
      <c r="W10" s="700"/>
      <c r="X10" s="692" t="s">
        <v>342</v>
      </c>
      <c r="Y10" s="693"/>
      <c r="Z10" s="693"/>
      <c r="AA10" s="693"/>
      <c r="AB10" s="693"/>
      <c r="AC10" s="693"/>
      <c r="AD10" s="693"/>
      <c r="AE10" s="694"/>
      <c r="AF10" s="704" t="s">
        <v>343</v>
      </c>
      <c r="AG10" s="705"/>
      <c r="AH10" s="705"/>
      <c r="AI10" s="705"/>
      <c r="AJ10" s="706"/>
    </row>
    <row r="11" spans="1:38" customFormat="1" ht="15" customHeight="1">
      <c r="A11" s="695"/>
      <c r="B11" s="696"/>
      <c r="C11" s="697"/>
      <c r="D11" s="695"/>
      <c r="E11" s="696"/>
      <c r="F11" s="696"/>
      <c r="G11" s="696"/>
      <c r="H11" s="696"/>
      <c r="I11" s="696"/>
      <c r="J11" s="697"/>
      <c r="K11" s="695"/>
      <c r="L11" s="696"/>
      <c r="M11" s="696"/>
      <c r="N11" s="696"/>
      <c r="O11" s="696"/>
      <c r="P11" s="697"/>
      <c r="Q11" s="695"/>
      <c r="R11" s="696"/>
      <c r="S11" s="696"/>
      <c r="T11" s="697"/>
      <c r="U11" s="701"/>
      <c r="V11" s="702"/>
      <c r="W11" s="703"/>
      <c r="X11" s="695"/>
      <c r="Y11" s="696"/>
      <c r="Z11" s="696"/>
      <c r="AA11" s="696"/>
      <c r="AB11" s="696"/>
      <c r="AC11" s="696"/>
      <c r="AD11" s="696"/>
      <c r="AE11" s="697"/>
      <c r="AF11" s="707" t="s">
        <v>344</v>
      </c>
      <c r="AG11" s="708"/>
      <c r="AH11" s="708"/>
      <c r="AI11" s="708"/>
      <c r="AJ11" s="709"/>
    </row>
    <row r="12" spans="1:38" customFormat="1" ht="15" customHeight="1">
      <c r="A12" s="745"/>
      <c r="B12" s="746"/>
      <c r="C12" s="747"/>
      <c r="D12" s="745"/>
      <c r="E12" s="746"/>
      <c r="F12" s="746"/>
      <c r="G12" s="746"/>
      <c r="H12" s="746"/>
      <c r="I12" s="746"/>
      <c r="J12" s="747"/>
      <c r="K12" s="757"/>
      <c r="L12" s="758"/>
      <c r="M12" s="758"/>
      <c r="N12" s="758"/>
      <c r="O12" s="758"/>
      <c r="P12" s="759"/>
      <c r="Q12" s="745"/>
      <c r="R12" s="746"/>
      <c r="S12" s="746"/>
      <c r="T12" s="747"/>
      <c r="U12" s="760"/>
      <c r="V12" s="761"/>
      <c r="W12" s="762"/>
      <c r="X12" s="763"/>
      <c r="Y12" s="764"/>
      <c r="Z12" s="764"/>
      <c r="AA12" s="764"/>
      <c r="AB12" s="764"/>
      <c r="AC12" s="764"/>
      <c r="AD12" s="764"/>
      <c r="AE12" s="765"/>
      <c r="AF12" s="769"/>
      <c r="AG12" s="746"/>
      <c r="AH12" s="746"/>
      <c r="AI12" s="746"/>
      <c r="AJ12" s="747"/>
      <c r="AL12" s="48">
        <f>IF('1Application'!AL24=2,IF(COUNTA(A12:AJ19)&lt;&gt;0,0,1),IF('1Application'!AL24=0,0,IF(AF12="",0,1)))</f>
        <v>0</v>
      </c>
    </row>
    <row r="13" spans="1:38" customFormat="1" ht="15" customHeight="1">
      <c r="A13" s="713"/>
      <c r="B13" s="714"/>
      <c r="C13" s="715"/>
      <c r="D13" s="713"/>
      <c r="E13" s="714"/>
      <c r="F13" s="714"/>
      <c r="G13" s="714"/>
      <c r="H13" s="714"/>
      <c r="I13" s="714"/>
      <c r="J13" s="715"/>
      <c r="K13" s="719"/>
      <c r="L13" s="720"/>
      <c r="M13" s="720"/>
      <c r="N13" s="720"/>
      <c r="O13" s="720"/>
      <c r="P13" s="721"/>
      <c r="Q13" s="713"/>
      <c r="R13" s="714"/>
      <c r="S13" s="714"/>
      <c r="T13" s="715"/>
      <c r="U13" s="722"/>
      <c r="V13" s="723"/>
      <c r="W13" s="724"/>
      <c r="X13" s="766"/>
      <c r="Y13" s="767"/>
      <c r="Z13" s="767"/>
      <c r="AA13" s="767"/>
      <c r="AB13" s="767"/>
      <c r="AC13" s="767"/>
      <c r="AD13" s="767"/>
      <c r="AE13" s="768"/>
      <c r="AF13" s="713"/>
      <c r="AG13" s="714"/>
      <c r="AH13" s="714"/>
      <c r="AI13" s="714"/>
      <c r="AJ13" s="715"/>
    </row>
    <row r="14" spans="1:38" customFormat="1" ht="15" customHeight="1">
      <c r="A14" s="710"/>
      <c r="B14" s="711"/>
      <c r="C14" s="712"/>
      <c r="D14" s="710"/>
      <c r="E14" s="711"/>
      <c r="F14" s="711"/>
      <c r="G14" s="711"/>
      <c r="H14" s="711"/>
      <c r="I14" s="711"/>
      <c r="J14" s="712"/>
      <c r="K14" s="716"/>
      <c r="L14" s="717"/>
      <c r="M14" s="717"/>
      <c r="N14" s="717"/>
      <c r="O14" s="717"/>
      <c r="P14" s="718"/>
      <c r="Q14" s="710"/>
      <c r="R14" s="711"/>
      <c r="S14" s="711"/>
      <c r="T14" s="712"/>
      <c r="U14" s="722"/>
      <c r="V14" s="723"/>
      <c r="W14" s="724"/>
      <c r="X14" s="710"/>
      <c r="Y14" s="711"/>
      <c r="Z14" s="711"/>
      <c r="AA14" s="711"/>
      <c r="AB14" s="711"/>
      <c r="AC14" s="711"/>
      <c r="AD14" s="711"/>
      <c r="AE14" s="712"/>
      <c r="AF14" s="710"/>
      <c r="AG14" s="711"/>
      <c r="AH14" s="711"/>
      <c r="AI14" s="711"/>
      <c r="AJ14" s="712"/>
    </row>
    <row r="15" spans="1:38" customFormat="1" ht="15" customHeight="1">
      <c r="A15" s="713"/>
      <c r="B15" s="714"/>
      <c r="C15" s="715"/>
      <c r="D15" s="713"/>
      <c r="E15" s="714"/>
      <c r="F15" s="714"/>
      <c r="G15" s="714"/>
      <c r="H15" s="714"/>
      <c r="I15" s="714"/>
      <c r="J15" s="715"/>
      <c r="K15" s="719"/>
      <c r="L15" s="720"/>
      <c r="M15" s="720"/>
      <c r="N15" s="720"/>
      <c r="O15" s="720"/>
      <c r="P15" s="721"/>
      <c r="Q15" s="713"/>
      <c r="R15" s="714"/>
      <c r="S15" s="714"/>
      <c r="T15" s="715"/>
      <c r="U15" s="722"/>
      <c r="V15" s="723"/>
      <c r="W15" s="724"/>
      <c r="X15" s="713"/>
      <c r="Y15" s="714"/>
      <c r="Z15" s="714"/>
      <c r="AA15" s="714"/>
      <c r="AB15" s="714"/>
      <c r="AC15" s="714"/>
      <c r="AD15" s="714"/>
      <c r="AE15" s="715"/>
      <c r="AF15" s="713"/>
      <c r="AG15" s="714"/>
      <c r="AH15" s="714"/>
      <c r="AI15" s="714"/>
      <c r="AJ15" s="715"/>
    </row>
    <row r="16" spans="1:38" customFormat="1" ht="15" customHeight="1">
      <c r="A16" s="710"/>
      <c r="B16" s="711"/>
      <c r="C16" s="712"/>
      <c r="D16" s="710"/>
      <c r="E16" s="711"/>
      <c r="F16" s="711"/>
      <c r="G16" s="711"/>
      <c r="H16" s="711"/>
      <c r="I16" s="711"/>
      <c r="J16" s="712"/>
      <c r="K16" s="716"/>
      <c r="L16" s="717"/>
      <c r="M16" s="717"/>
      <c r="N16" s="717"/>
      <c r="O16" s="717"/>
      <c r="P16" s="718"/>
      <c r="Q16" s="710"/>
      <c r="R16" s="711"/>
      <c r="S16" s="711"/>
      <c r="T16" s="712"/>
      <c r="U16" s="722"/>
      <c r="V16" s="723"/>
      <c r="W16" s="724"/>
      <c r="X16" s="710"/>
      <c r="Y16" s="711"/>
      <c r="Z16" s="711"/>
      <c r="AA16" s="711"/>
      <c r="AB16" s="711"/>
      <c r="AC16" s="711"/>
      <c r="AD16" s="711"/>
      <c r="AE16" s="712"/>
      <c r="AF16" s="710"/>
      <c r="AG16" s="711"/>
      <c r="AH16" s="711"/>
      <c r="AI16" s="711"/>
      <c r="AJ16" s="712"/>
    </row>
    <row r="17" spans="1:38" customFormat="1" ht="15" customHeight="1">
      <c r="A17" s="713"/>
      <c r="B17" s="714"/>
      <c r="C17" s="715"/>
      <c r="D17" s="713"/>
      <c r="E17" s="714"/>
      <c r="F17" s="714"/>
      <c r="G17" s="714"/>
      <c r="H17" s="714"/>
      <c r="I17" s="714"/>
      <c r="J17" s="715"/>
      <c r="K17" s="719"/>
      <c r="L17" s="720"/>
      <c r="M17" s="720"/>
      <c r="N17" s="720"/>
      <c r="O17" s="720"/>
      <c r="P17" s="721"/>
      <c r="Q17" s="713"/>
      <c r="R17" s="714"/>
      <c r="S17" s="714"/>
      <c r="T17" s="715"/>
      <c r="U17" s="722"/>
      <c r="V17" s="723"/>
      <c r="W17" s="724"/>
      <c r="X17" s="713"/>
      <c r="Y17" s="714"/>
      <c r="Z17" s="714"/>
      <c r="AA17" s="714"/>
      <c r="AB17" s="714"/>
      <c r="AC17" s="714"/>
      <c r="AD17" s="714"/>
      <c r="AE17" s="715"/>
      <c r="AF17" s="713"/>
      <c r="AG17" s="714"/>
      <c r="AH17" s="714"/>
      <c r="AI17" s="714"/>
      <c r="AJ17" s="715"/>
    </row>
    <row r="18" spans="1:38" customFormat="1" ht="15" customHeight="1">
      <c r="A18" s="725"/>
      <c r="B18" s="726"/>
      <c r="C18" s="727"/>
      <c r="D18" s="725"/>
      <c r="E18" s="731"/>
      <c r="F18" s="731"/>
      <c r="G18" s="731"/>
      <c r="H18" s="731"/>
      <c r="I18" s="731"/>
      <c r="J18" s="732"/>
      <c r="K18" s="736"/>
      <c r="L18" s="737"/>
      <c r="M18" s="737"/>
      <c r="N18" s="737"/>
      <c r="O18" s="737"/>
      <c r="P18" s="738"/>
      <c r="Q18" s="725"/>
      <c r="R18" s="731"/>
      <c r="S18" s="731"/>
      <c r="T18" s="732"/>
      <c r="U18" s="722"/>
      <c r="V18" s="723"/>
      <c r="W18" s="724"/>
      <c r="X18" s="725"/>
      <c r="Y18" s="726"/>
      <c r="Z18" s="726"/>
      <c r="AA18" s="726"/>
      <c r="AB18" s="726"/>
      <c r="AC18" s="726"/>
      <c r="AD18" s="726"/>
      <c r="AE18" s="727"/>
      <c r="AF18" s="725"/>
      <c r="AG18" s="726"/>
      <c r="AH18" s="726"/>
      <c r="AI18" s="726"/>
      <c r="AJ18" s="727"/>
    </row>
    <row r="19" spans="1:38" customFormat="1" ht="15" customHeight="1">
      <c r="A19" s="728"/>
      <c r="B19" s="729"/>
      <c r="C19" s="730"/>
      <c r="D19" s="733"/>
      <c r="E19" s="734"/>
      <c r="F19" s="734"/>
      <c r="G19" s="734"/>
      <c r="H19" s="734"/>
      <c r="I19" s="734"/>
      <c r="J19" s="735"/>
      <c r="K19" s="739"/>
      <c r="L19" s="740"/>
      <c r="M19" s="740"/>
      <c r="N19" s="740"/>
      <c r="O19" s="740"/>
      <c r="P19" s="741"/>
      <c r="Q19" s="733"/>
      <c r="R19" s="734"/>
      <c r="S19" s="734"/>
      <c r="T19" s="735"/>
      <c r="U19" s="742"/>
      <c r="V19" s="743"/>
      <c r="W19" s="744"/>
      <c r="X19" s="728"/>
      <c r="Y19" s="729"/>
      <c r="Z19" s="729"/>
      <c r="AA19" s="729"/>
      <c r="AB19" s="729"/>
      <c r="AC19" s="729"/>
      <c r="AD19" s="729"/>
      <c r="AE19" s="730"/>
      <c r="AF19" s="728"/>
      <c r="AG19" s="729"/>
      <c r="AH19" s="729"/>
      <c r="AI19" s="729"/>
      <c r="AJ19" s="730"/>
    </row>
    <row r="20" spans="1:38" ht="8.1" customHeight="1">
      <c r="A20" s="3"/>
      <c r="B20" s="4"/>
      <c r="C20" s="4"/>
      <c r="D20" s="4"/>
      <c r="E20" s="4"/>
      <c r="F20" s="4"/>
      <c r="G20" s="4"/>
      <c r="H20" s="4"/>
      <c r="I20" s="4"/>
      <c r="J20" s="4"/>
      <c r="K20" s="24"/>
      <c r="L20" s="28"/>
      <c r="M20" s="5"/>
      <c r="N20" s="5"/>
      <c r="O20" s="5"/>
      <c r="P20" s="24"/>
      <c r="Q20" s="28"/>
      <c r="R20" s="2"/>
      <c r="S20" s="2"/>
      <c r="T20" s="5"/>
      <c r="U20" s="2"/>
      <c r="V20" s="2"/>
      <c r="W20" s="2"/>
      <c r="X20" s="2"/>
      <c r="Y20" s="2"/>
      <c r="Z20" s="2"/>
      <c r="AA20" s="2"/>
      <c r="AB20" s="2"/>
      <c r="AC20" s="2"/>
      <c r="AD20" s="2"/>
      <c r="AE20" s="2"/>
      <c r="AF20" s="2"/>
      <c r="AG20" s="2"/>
      <c r="AH20" s="2"/>
      <c r="AI20" s="2"/>
      <c r="AJ20" s="2"/>
    </row>
    <row r="21" spans="1:38" s="48" customFormat="1" ht="18" customHeight="1">
      <c r="A21" s="57" t="s">
        <v>404</v>
      </c>
      <c r="B21" s="9"/>
      <c r="C21" s="10"/>
      <c r="D21" s="10"/>
      <c r="E21" s="10"/>
      <c r="F21" s="10"/>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8" s="47" customFormat="1" ht="15" customHeight="1">
      <c r="A22" s="470" t="s">
        <v>82</v>
      </c>
      <c r="B22" s="471"/>
      <c r="C22" s="471"/>
      <c r="D22" s="471"/>
      <c r="E22" s="471"/>
      <c r="F22" s="471"/>
      <c r="G22" s="471"/>
      <c r="H22" s="471"/>
      <c r="I22" s="471"/>
      <c r="J22" s="471"/>
      <c r="K22" s="413" t="s">
        <v>83</v>
      </c>
      <c r="L22" s="333"/>
      <c r="M22" s="333"/>
      <c r="N22" s="333"/>
      <c r="O22" s="333"/>
      <c r="P22" s="333"/>
      <c r="Q22" s="333"/>
      <c r="R22" s="333"/>
      <c r="S22" s="333"/>
      <c r="T22" s="333"/>
      <c r="U22" s="333"/>
      <c r="V22" s="335"/>
      <c r="W22" s="413" t="s">
        <v>188</v>
      </c>
      <c r="X22" s="333"/>
      <c r="Y22" s="333"/>
      <c r="Z22" s="333"/>
      <c r="AA22" s="333"/>
      <c r="AB22" s="391" t="s">
        <v>0</v>
      </c>
      <c r="AC22" s="333" t="s">
        <v>189</v>
      </c>
      <c r="AD22" s="333"/>
      <c r="AE22" s="333"/>
      <c r="AF22" s="333"/>
      <c r="AG22" s="333"/>
      <c r="AH22" s="413" t="s">
        <v>330</v>
      </c>
      <c r="AI22" s="333"/>
      <c r="AJ22" s="335"/>
      <c r="AL22" s="48"/>
    </row>
    <row r="23" spans="1:38" s="46" customFormat="1" ht="15" customHeight="1">
      <c r="A23" s="472"/>
      <c r="B23" s="472"/>
      <c r="C23" s="472"/>
      <c r="D23" s="472"/>
      <c r="E23" s="472"/>
      <c r="F23" s="472"/>
      <c r="G23" s="472"/>
      <c r="H23" s="472"/>
      <c r="I23" s="472"/>
      <c r="J23" s="472"/>
      <c r="K23" s="415"/>
      <c r="L23" s="334"/>
      <c r="M23" s="334"/>
      <c r="N23" s="334"/>
      <c r="O23" s="334"/>
      <c r="P23" s="334"/>
      <c r="Q23" s="334"/>
      <c r="R23" s="334"/>
      <c r="S23" s="334"/>
      <c r="T23" s="334"/>
      <c r="U23" s="334"/>
      <c r="V23" s="336"/>
      <c r="W23" s="415"/>
      <c r="X23" s="334"/>
      <c r="Y23" s="334"/>
      <c r="Z23" s="334"/>
      <c r="AA23" s="334"/>
      <c r="AB23" s="392"/>
      <c r="AC23" s="334"/>
      <c r="AD23" s="334"/>
      <c r="AE23" s="334"/>
      <c r="AF23" s="334"/>
      <c r="AG23" s="334"/>
      <c r="AH23" s="415"/>
      <c r="AI23" s="334"/>
      <c r="AJ23" s="336"/>
      <c r="AL23" s="48"/>
    </row>
    <row r="24" spans="1:38" s="47" customFormat="1" ht="15.95" customHeight="1">
      <c r="A24" s="468" t="s">
        <v>125</v>
      </c>
      <c r="B24" s="500"/>
      <c r="C24" s="501"/>
      <c r="D24" s="501"/>
      <c r="E24" s="501"/>
      <c r="F24" s="501"/>
      <c r="G24" s="501"/>
      <c r="H24" s="501"/>
      <c r="I24" s="501"/>
      <c r="J24" s="501"/>
      <c r="K24" s="550"/>
      <c r="L24" s="551"/>
      <c r="M24" s="551"/>
      <c r="N24" s="551"/>
      <c r="O24" s="551"/>
      <c r="P24" s="551"/>
      <c r="Q24" s="551"/>
      <c r="R24" s="551"/>
      <c r="S24" s="551"/>
      <c r="T24" s="551"/>
      <c r="U24" s="551"/>
      <c r="V24" s="552"/>
      <c r="W24" s="553"/>
      <c r="X24" s="554"/>
      <c r="Y24" s="554"/>
      <c r="Z24" s="554"/>
      <c r="AA24" s="554"/>
      <c r="AB24" s="522" t="s">
        <v>0</v>
      </c>
      <c r="AC24" s="748"/>
      <c r="AD24" s="749"/>
      <c r="AE24" s="749"/>
      <c r="AF24" s="749"/>
      <c r="AG24" s="749"/>
      <c r="AH24" s="751"/>
      <c r="AI24" s="752"/>
      <c r="AJ24" s="753"/>
      <c r="AL24" s="48"/>
    </row>
    <row r="25" spans="1:38" s="47" customFormat="1" ht="15.95" customHeight="1">
      <c r="A25" s="469"/>
      <c r="B25" s="496"/>
      <c r="C25" s="497"/>
      <c r="D25" s="497"/>
      <c r="E25" s="497"/>
      <c r="F25" s="497"/>
      <c r="G25" s="497"/>
      <c r="H25" s="497"/>
      <c r="I25" s="497"/>
      <c r="J25" s="497"/>
      <c r="K25" s="543"/>
      <c r="L25" s="544"/>
      <c r="M25" s="544"/>
      <c r="N25" s="544"/>
      <c r="O25" s="544"/>
      <c r="P25" s="544"/>
      <c r="Q25" s="544"/>
      <c r="R25" s="544"/>
      <c r="S25" s="544"/>
      <c r="T25" s="544"/>
      <c r="U25" s="544"/>
      <c r="V25" s="500"/>
      <c r="W25" s="545"/>
      <c r="X25" s="546"/>
      <c r="Y25" s="546"/>
      <c r="Z25" s="546"/>
      <c r="AA25" s="546"/>
      <c r="AB25" s="523"/>
      <c r="AC25" s="578"/>
      <c r="AD25" s="750"/>
      <c r="AE25" s="750"/>
      <c r="AF25" s="750"/>
      <c r="AG25" s="750"/>
      <c r="AH25" s="754"/>
      <c r="AI25" s="755"/>
      <c r="AJ25" s="756"/>
      <c r="AL25" s="48"/>
    </row>
    <row r="26" spans="1:38" s="47" customFormat="1" ht="15.95" customHeight="1">
      <c r="A26" s="469" t="s">
        <v>122</v>
      </c>
      <c r="B26" s="496"/>
      <c r="C26" s="497"/>
      <c r="D26" s="497"/>
      <c r="E26" s="497"/>
      <c r="F26" s="497"/>
      <c r="G26" s="497"/>
      <c r="H26" s="497"/>
      <c r="I26" s="497"/>
      <c r="J26" s="497"/>
      <c r="K26" s="513"/>
      <c r="L26" s="514"/>
      <c r="M26" s="514"/>
      <c r="N26" s="514"/>
      <c r="O26" s="514"/>
      <c r="P26" s="514"/>
      <c r="Q26" s="514"/>
      <c r="R26" s="514"/>
      <c r="S26" s="514"/>
      <c r="T26" s="514"/>
      <c r="U26" s="514"/>
      <c r="V26" s="503"/>
      <c r="W26" s="527"/>
      <c r="X26" s="528"/>
      <c r="Y26" s="528"/>
      <c r="Z26" s="528"/>
      <c r="AA26" s="528"/>
      <c r="AB26" s="523" t="s">
        <v>0</v>
      </c>
      <c r="AC26" s="492"/>
      <c r="AD26" s="493"/>
      <c r="AE26" s="493"/>
      <c r="AF26" s="493"/>
      <c r="AG26" s="493"/>
      <c r="AH26" s="790"/>
      <c r="AI26" s="790"/>
      <c r="AJ26" s="790"/>
      <c r="AL26" s="48"/>
    </row>
    <row r="27" spans="1:38" s="47" customFormat="1" ht="15.95" customHeight="1">
      <c r="A27" s="502"/>
      <c r="B27" s="498"/>
      <c r="C27" s="499"/>
      <c r="D27" s="499"/>
      <c r="E27" s="499"/>
      <c r="F27" s="499"/>
      <c r="G27" s="499"/>
      <c r="H27" s="499"/>
      <c r="I27" s="499"/>
      <c r="J27" s="499"/>
      <c r="K27" s="515"/>
      <c r="L27" s="516"/>
      <c r="M27" s="516"/>
      <c r="N27" s="516"/>
      <c r="O27" s="516"/>
      <c r="P27" s="516"/>
      <c r="Q27" s="516"/>
      <c r="R27" s="516"/>
      <c r="S27" s="516"/>
      <c r="T27" s="516"/>
      <c r="U27" s="516"/>
      <c r="V27" s="517"/>
      <c r="W27" s="529"/>
      <c r="X27" s="530"/>
      <c r="Y27" s="530"/>
      <c r="Z27" s="530"/>
      <c r="AA27" s="530"/>
      <c r="AB27" s="555"/>
      <c r="AC27" s="494"/>
      <c r="AD27" s="495"/>
      <c r="AE27" s="495"/>
      <c r="AF27" s="495"/>
      <c r="AG27" s="495"/>
      <c r="AH27" s="791"/>
      <c r="AI27" s="791"/>
      <c r="AJ27" s="791"/>
      <c r="AL27" s="48"/>
    </row>
    <row r="28" spans="1:38" ht="8.1" customHeight="1">
      <c r="A28" s="3"/>
      <c r="B28" s="4"/>
      <c r="C28" s="4"/>
      <c r="D28" s="4"/>
      <c r="E28" s="4"/>
      <c r="F28" s="4"/>
      <c r="G28" s="4"/>
      <c r="H28" s="4"/>
      <c r="I28" s="4"/>
      <c r="J28" s="4"/>
      <c r="K28" s="24"/>
      <c r="L28" s="28"/>
      <c r="M28" s="5"/>
      <c r="N28" s="5"/>
      <c r="O28" s="5"/>
      <c r="P28" s="24"/>
      <c r="Q28" s="28"/>
      <c r="R28" s="2"/>
      <c r="S28" s="2"/>
      <c r="T28" s="5"/>
      <c r="U28" s="2"/>
      <c r="V28" s="2"/>
      <c r="W28" s="2"/>
      <c r="X28" s="2"/>
      <c r="Y28" s="2"/>
      <c r="Z28" s="2"/>
      <c r="AA28" s="2"/>
      <c r="AB28" s="2"/>
      <c r="AC28" s="2"/>
      <c r="AD28" s="2"/>
      <c r="AE28" s="2"/>
      <c r="AF28" s="2"/>
      <c r="AG28" s="2"/>
      <c r="AH28" s="2"/>
      <c r="AI28" s="2"/>
      <c r="AJ28" s="2"/>
    </row>
    <row r="29" spans="1:38" s="46" customFormat="1" ht="18" customHeight="1">
      <c r="A29" s="9" t="s">
        <v>321</v>
      </c>
      <c r="B29" s="10"/>
      <c r="C29" s="10"/>
      <c r="D29" s="10"/>
      <c r="E29" s="10"/>
      <c r="F29" s="10"/>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38" s="47" customFormat="1" ht="15" customHeight="1">
      <c r="A30" s="470" t="s">
        <v>82</v>
      </c>
      <c r="B30" s="471"/>
      <c r="C30" s="471"/>
      <c r="D30" s="471"/>
      <c r="E30" s="471"/>
      <c r="F30" s="471"/>
      <c r="G30" s="471"/>
      <c r="H30" s="471"/>
      <c r="I30" s="471"/>
      <c r="J30" s="471"/>
      <c r="K30" s="413" t="s">
        <v>83</v>
      </c>
      <c r="L30" s="333"/>
      <c r="M30" s="333"/>
      <c r="N30" s="333"/>
      <c r="O30" s="333"/>
      <c r="P30" s="333"/>
      <c r="Q30" s="333"/>
      <c r="R30" s="333"/>
      <c r="S30" s="333"/>
      <c r="T30" s="333"/>
      <c r="U30" s="333"/>
      <c r="V30" s="335"/>
      <c r="W30" s="413" t="s">
        <v>190</v>
      </c>
      <c r="X30" s="333"/>
      <c r="Y30" s="333"/>
      <c r="Z30" s="333"/>
      <c r="AA30" s="333"/>
      <c r="AB30" s="391" t="s">
        <v>0</v>
      </c>
      <c r="AC30" s="333" t="s">
        <v>193</v>
      </c>
      <c r="AD30" s="333"/>
      <c r="AE30" s="333"/>
      <c r="AF30" s="333"/>
      <c r="AG30" s="333"/>
      <c r="AH30" s="413" t="s">
        <v>331</v>
      </c>
      <c r="AI30" s="391"/>
      <c r="AJ30" s="393"/>
      <c r="AL30" s="48"/>
    </row>
    <row r="31" spans="1:38" s="46" customFormat="1" ht="15" customHeight="1">
      <c r="A31" s="472"/>
      <c r="B31" s="472"/>
      <c r="C31" s="472"/>
      <c r="D31" s="472"/>
      <c r="E31" s="472"/>
      <c r="F31" s="472"/>
      <c r="G31" s="472"/>
      <c r="H31" s="472"/>
      <c r="I31" s="472"/>
      <c r="J31" s="472"/>
      <c r="K31" s="415"/>
      <c r="L31" s="334"/>
      <c r="M31" s="334"/>
      <c r="N31" s="334"/>
      <c r="O31" s="334"/>
      <c r="P31" s="334"/>
      <c r="Q31" s="334"/>
      <c r="R31" s="334"/>
      <c r="S31" s="334"/>
      <c r="T31" s="334"/>
      <c r="U31" s="334"/>
      <c r="V31" s="336"/>
      <c r="W31" s="415"/>
      <c r="X31" s="334"/>
      <c r="Y31" s="334"/>
      <c r="Z31" s="334"/>
      <c r="AA31" s="334"/>
      <c r="AB31" s="392"/>
      <c r="AC31" s="334"/>
      <c r="AD31" s="334"/>
      <c r="AE31" s="334"/>
      <c r="AF31" s="334"/>
      <c r="AG31" s="334"/>
      <c r="AH31" s="442"/>
      <c r="AI31" s="392"/>
      <c r="AJ31" s="394"/>
      <c r="AL31" s="48"/>
    </row>
    <row r="32" spans="1:38" s="47" customFormat="1" ht="15.95" customHeight="1">
      <c r="A32" s="599" t="s">
        <v>77</v>
      </c>
      <c r="B32" s="772"/>
      <c r="C32" s="793"/>
      <c r="D32" s="793"/>
      <c r="E32" s="793"/>
      <c r="F32" s="793"/>
      <c r="G32" s="793"/>
      <c r="H32" s="793"/>
      <c r="I32" s="793"/>
      <c r="J32" s="793"/>
      <c r="K32" s="770"/>
      <c r="L32" s="771"/>
      <c r="M32" s="771"/>
      <c r="N32" s="771"/>
      <c r="O32" s="771"/>
      <c r="P32" s="771"/>
      <c r="Q32" s="771"/>
      <c r="R32" s="771"/>
      <c r="S32" s="771"/>
      <c r="T32" s="771"/>
      <c r="U32" s="771"/>
      <c r="V32" s="772"/>
      <c r="W32" s="775"/>
      <c r="X32" s="776"/>
      <c r="Y32" s="776"/>
      <c r="Z32" s="776"/>
      <c r="AA32" s="776"/>
      <c r="AB32" s="601" t="s">
        <v>0</v>
      </c>
      <c r="AC32" s="779"/>
      <c r="AD32" s="780"/>
      <c r="AE32" s="780"/>
      <c r="AF32" s="780"/>
      <c r="AG32" s="780"/>
      <c r="AH32" s="783"/>
      <c r="AI32" s="783"/>
      <c r="AJ32" s="783"/>
      <c r="AL32" s="48"/>
    </row>
    <row r="33" spans="1:38" s="47" customFormat="1" ht="15.95" customHeight="1">
      <c r="A33" s="502"/>
      <c r="B33" s="607"/>
      <c r="C33" s="608"/>
      <c r="D33" s="608"/>
      <c r="E33" s="608"/>
      <c r="F33" s="608"/>
      <c r="G33" s="608"/>
      <c r="H33" s="608"/>
      <c r="I33" s="608"/>
      <c r="J33" s="608"/>
      <c r="K33" s="773"/>
      <c r="L33" s="774"/>
      <c r="M33" s="774"/>
      <c r="N33" s="774"/>
      <c r="O33" s="774"/>
      <c r="P33" s="774"/>
      <c r="Q33" s="774"/>
      <c r="R33" s="774"/>
      <c r="S33" s="774"/>
      <c r="T33" s="774"/>
      <c r="U33" s="774"/>
      <c r="V33" s="607"/>
      <c r="W33" s="777"/>
      <c r="X33" s="778"/>
      <c r="Y33" s="778"/>
      <c r="Z33" s="778"/>
      <c r="AA33" s="778"/>
      <c r="AB33" s="555"/>
      <c r="AC33" s="781"/>
      <c r="AD33" s="782"/>
      <c r="AE33" s="782"/>
      <c r="AF33" s="782"/>
      <c r="AG33" s="782"/>
      <c r="AH33" s="784"/>
      <c r="AI33" s="784"/>
      <c r="AJ33" s="784"/>
      <c r="AL33" s="48"/>
    </row>
    <row r="34" spans="1:38" ht="8.1" customHeight="1">
      <c r="A34" s="3"/>
      <c r="B34" s="4"/>
      <c r="C34" s="4"/>
      <c r="D34" s="4"/>
      <c r="E34" s="4"/>
      <c r="F34" s="4"/>
      <c r="G34" s="4"/>
      <c r="H34" s="4"/>
      <c r="I34" s="4"/>
      <c r="J34" s="4"/>
      <c r="K34" s="24"/>
      <c r="L34" s="28"/>
      <c r="M34" s="5"/>
      <c r="N34" s="5"/>
      <c r="O34" s="5"/>
      <c r="P34" s="24"/>
      <c r="Q34" s="28"/>
      <c r="R34" s="2"/>
      <c r="S34" s="2"/>
      <c r="T34" s="5"/>
      <c r="U34" s="2"/>
      <c r="V34" s="2"/>
      <c r="W34" s="2"/>
      <c r="X34" s="2"/>
      <c r="Y34" s="2"/>
      <c r="Z34" s="2"/>
      <c r="AA34" s="2"/>
      <c r="AB34" s="2"/>
      <c r="AC34" s="2"/>
      <c r="AD34" s="2"/>
      <c r="AE34" s="2"/>
      <c r="AF34" s="2"/>
      <c r="AG34" s="2"/>
      <c r="AH34" s="2"/>
      <c r="AI34" s="2"/>
      <c r="AJ34" s="2"/>
    </row>
    <row r="35" spans="1:38" s="46" customFormat="1" ht="18" customHeight="1">
      <c r="A35" s="9" t="s">
        <v>20</v>
      </c>
      <c r="B35" s="10"/>
      <c r="C35" s="10"/>
      <c r="D35" s="10"/>
      <c r="E35" s="10"/>
      <c r="F35" s="10"/>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row>
    <row r="36" spans="1:38" s="47" customFormat="1" ht="14.1" customHeight="1">
      <c r="A36" s="470" t="s">
        <v>84</v>
      </c>
      <c r="B36" s="471"/>
      <c r="C36" s="471"/>
      <c r="D36" s="471"/>
      <c r="E36" s="471"/>
      <c r="F36" s="471"/>
      <c r="G36" s="471"/>
      <c r="H36" s="471"/>
      <c r="I36" s="471"/>
      <c r="J36" s="471"/>
      <c r="K36" s="581" t="s">
        <v>85</v>
      </c>
      <c r="L36" s="582"/>
      <c r="M36" s="582"/>
      <c r="N36" s="582"/>
      <c r="O36" s="582"/>
      <c r="P36" s="582"/>
      <c r="Q36" s="582"/>
      <c r="R36" s="582"/>
      <c r="S36" s="582"/>
      <c r="T36" s="582"/>
      <c r="U36" s="582"/>
      <c r="V36" s="582"/>
      <c r="W36" s="582"/>
      <c r="X36" s="582"/>
      <c r="Y36" s="582"/>
      <c r="Z36" s="581" t="s">
        <v>190</v>
      </c>
      <c r="AA36" s="582"/>
      <c r="AB36" s="582"/>
      <c r="AC36" s="582"/>
      <c r="AD36" s="583"/>
      <c r="AE36" s="18"/>
      <c r="AF36" s="333" t="s">
        <v>200</v>
      </c>
      <c r="AG36" s="391"/>
      <c r="AH36" s="391"/>
      <c r="AI36" s="391"/>
      <c r="AJ36" s="393"/>
    </row>
    <row r="37" spans="1:38" s="46" customFormat="1" ht="14.1" customHeight="1">
      <c r="A37" s="472"/>
      <c r="B37" s="472"/>
      <c r="C37" s="472"/>
      <c r="D37" s="472"/>
      <c r="E37" s="472"/>
      <c r="F37" s="472"/>
      <c r="G37" s="472"/>
      <c r="H37" s="472"/>
      <c r="I37" s="472"/>
      <c r="J37" s="472"/>
      <c r="K37" s="584"/>
      <c r="L37" s="584"/>
      <c r="M37" s="584"/>
      <c r="N37" s="584"/>
      <c r="O37" s="584"/>
      <c r="P37" s="584"/>
      <c r="Q37" s="584"/>
      <c r="R37" s="584"/>
      <c r="S37" s="584"/>
      <c r="T37" s="584"/>
      <c r="U37" s="584"/>
      <c r="V37" s="584"/>
      <c r="W37" s="584"/>
      <c r="X37" s="584"/>
      <c r="Y37" s="584"/>
      <c r="Z37" s="584"/>
      <c r="AA37" s="584"/>
      <c r="AB37" s="584"/>
      <c r="AC37" s="584"/>
      <c r="AD37" s="442"/>
      <c r="AE37" s="19"/>
      <c r="AF37" s="392"/>
      <c r="AG37" s="392"/>
      <c r="AH37" s="392"/>
      <c r="AI37" s="392"/>
      <c r="AJ37" s="394"/>
    </row>
    <row r="38" spans="1:38" s="47" customFormat="1" ht="15" customHeight="1">
      <c r="A38" s="599" t="s">
        <v>124</v>
      </c>
      <c r="B38" s="772"/>
      <c r="C38" s="793"/>
      <c r="D38" s="793"/>
      <c r="E38" s="793"/>
      <c r="F38" s="793"/>
      <c r="G38" s="793"/>
      <c r="H38" s="793"/>
      <c r="I38" s="793"/>
      <c r="J38" s="793"/>
      <c r="K38" s="793"/>
      <c r="L38" s="793"/>
      <c r="M38" s="793"/>
      <c r="N38" s="793"/>
      <c r="O38" s="793"/>
      <c r="P38" s="793"/>
      <c r="Q38" s="793"/>
      <c r="R38" s="793"/>
      <c r="S38" s="793"/>
      <c r="T38" s="793"/>
      <c r="U38" s="793"/>
      <c r="V38" s="793"/>
      <c r="W38" s="793"/>
      <c r="X38" s="793"/>
      <c r="Y38" s="793"/>
      <c r="Z38" s="800"/>
      <c r="AA38" s="795"/>
      <c r="AB38" s="795"/>
      <c r="AC38" s="795"/>
      <c r="AD38" s="795"/>
      <c r="AE38" s="794" t="s">
        <v>0</v>
      </c>
      <c r="AF38" s="795"/>
      <c r="AG38" s="795"/>
      <c r="AH38" s="795"/>
      <c r="AI38" s="795"/>
      <c r="AJ38" s="779"/>
    </row>
    <row r="39" spans="1:38" s="47" customFormat="1" ht="15" customHeight="1">
      <c r="A39" s="469"/>
      <c r="B39" s="421"/>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587"/>
      <c r="AA39" s="588"/>
      <c r="AB39" s="588"/>
      <c r="AC39" s="588"/>
      <c r="AD39" s="588"/>
      <c r="AE39" s="523"/>
      <c r="AF39" s="588"/>
      <c r="AG39" s="588"/>
      <c r="AH39" s="588"/>
      <c r="AI39" s="588"/>
      <c r="AJ39" s="792"/>
    </row>
    <row r="40" spans="1:38" s="47" customFormat="1" ht="15" customHeight="1">
      <c r="A40" s="469" t="s">
        <v>78</v>
      </c>
      <c r="B40" s="421"/>
      <c r="C40" s="467"/>
      <c r="D40" s="467"/>
      <c r="E40" s="467"/>
      <c r="F40" s="467"/>
      <c r="G40" s="467"/>
      <c r="H40" s="467"/>
      <c r="I40" s="467"/>
      <c r="J40" s="467"/>
      <c r="K40" s="467"/>
      <c r="L40" s="467"/>
      <c r="M40" s="467"/>
      <c r="N40" s="467"/>
      <c r="O40" s="467"/>
      <c r="P40" s="467"/>
      <c r="Q40" s="467"/>
      <c r="R40" s="467"/>
      <c r="S40" s="467"/>
      <c r="T40" s="467"/>
      <c r="U40" s="467"/>
      <c r="V40" s="467"/>
      <c r="W40" s="467"/>
      <c r="X40" s="467"/>
      <c r="Y40" s="467"/>
      <c r="Z40" s="587"/>
      <c r="AA40" s="588"/>
      <c r="AB40" s="588"/>
      <c r="AC40" s="588"/>
      <c r="AD40" s="588"/>
      <c r="AE40" s="523" t="s">
        <v>0</v>
      </c>
      <c r="AF40" s="588"/>
      <c r="AG40" s="588"/>
      <c r="AH40" s="588"/>
      <c r="AI40" s="588"/>
      <c r="AJ40" s="792"/>
    </row>
    <row r="41" spans="1:38" s="47" customFormat="1" ht="15" customHeight="1">
      <c r="A41" s="469"/>
      <c r="B41" s="421"/>
      <c r="C41" s="467"/>
      <c r="D41" s="467"/>
      <c r="E41" s="467"/>
      <c r="F41" s="467"/>
      <c r="G41" s="467"/>
      <c r="H41" s="467"/>
      <c r="I41" s="467"/>
      <c r="J41" s="467"/>
      <c r="K41" s="467"/>
      <c r="L41" s="467"/>
      <c r="M41" s="467"/>
      <c r="N41" s="467"/>
      <c r="O41" s="467"/>
      <c r="P41" s="467"/>
      <c r="Q41" s="467"/>
      <c r="R41" s="467"/>
      <c r="S41" s="467"/>
      <c r="T41" s="467"/>
      <c r="U41" s="467"/>
      <c r="V41" s="467"/>
      <c r="W41" s="467"/>
      <c r="X41" s="467"/>
      <c r="Y41" s="467"/>
      <c r="Z41" s="587"/>
      <c r="AA41" s="588"/>
      <c r="AB41" s="588"/>
      <c r="AC41" s="588"/>
      <c r="AD41" s="588"/>
      <c r="AE41" s="523"/>
      <c r="AF41" s="588"/>
      <c r="AG41" s="588"/>
      <c r="AH41" s="588"/>
      <c r="AI41" s="588"/>
      <c r="AJ41" s="792"/>
    </row>
    <row r="42" spans="1:38" s="47" customFormat="1" ht="15" customHeight="1">
      <c r="A42" s="469" t="s">
        <v>125</v>
      </c>
      <c r="B42" s="421"/>
      <c r="C42" s="467"/>
      <c r="D42" s="467"/>
      <c r="E42" s="467"/>
      <c r="F42" s="467"/>
      <c r="G42" s="467"/>
      <c r="H42" s="467"/>
      <c r="I42" s="467"/>
      <c r="J42" s="467"/>
      <c r="K42" s="467"/>
      <c r="L42" s="467"/>
      <c r="M42" s="467"/>
      <c r="N42" s="467"/>
      <c r="O42" s="467"/>
      <c r="P42" s="467"/>
      <c r="Q42" s="467"/>
      <c r="R42" s="467"/>
      <c r="S42" s="467"/>
      <c r="T42" s="467"/>
      <c r="U42" s="467"/>
      <c r="V42" s="467"/>
      <c r="W42" s="467"/>
      <c r="X42" s="467"/>
      <c r="Y42" s="467"/>
      <c r="Z42" s="587"/>
      <c r="AA42" s="588"/>
      <c r="AB42" s="588"/>
      <c r="AC42" s="588"/>
      <c r="AD42" s="588"/>
      <c r="AE42" s="523" t="s">
        <v>0</v>
      </c>
      <c r="AF42" s="588"/>
      <c r="AG42" s="588"/>
      <c r="AH42" s="588"/>
      <c r="AI42" s="588"/>
      <c r="AJ42" s="792"/>
    </row>
    <row r="43" spans="1:38" s="47" customFormat="1" ht="15" customHeight="1">
      <c r="A43" s="469"/>
      <c r="B43" s="421"/>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587"/>
      <c r="AA43" s="588"/>
      <c r="AB43" s="588"/>
      <c r="AC43" s="588"/>
      <c r="AD43" s="588"/>
      <c r="AE43" s="523"/>
      <c r="AF43" s="588"/>
      <c r="AG43" s="588"/>
      <c r="AH43" s="588"/>
      <c r="AI43" s="588"/>
      <c r="AJ43" s="792"/>
    </row>
    <row r="44" spans="1:38" s="47" customFormat="1" ht="15" customHeight="1">
      <c r="A44" s="469" t="s">
        <v>122</v>
      </c>
      <c r="B44" s="421"/>
      <c r="C44" s="467"/>
      <c r="D44" s="467"/>
      <c r="E44" s="467"/>
      <c r="F44" s="467"/>
      <c r="G44" s="467"/>
      <c r="H44" s="467"/>
      <c r="I44" s="467"/>
      <c r="J44" s="467"/>
      <c r="K44" s="467"/>
      <c r="L44" s="467"/>
      <c r="M44" s="467"/>
      <c r="N44" s="467"/>
      <c r="O44" s="467"/>
      <c r="P44" s="467"/>
      <c r="Q44" s="467"/>
      <c r="R44" s="467"/>
      <c r="S44" s="467"/>
      <c r="T44" s="467"/>
      <c r="U44" s="467"/>
      <c r="V44" s="467"/>
      <c r="W44" s="467"/>
      <c r="X44" s="467"/>
      <c r="Y44" s="467"/>
      <c r="Z44" s="587"/>
      <c r="AA44" s="588"/>
      <c r="AB44" s="588"/>
      <c r="AC44" s="588"/>
      <c r="AD44" s="588"/>
      <c r="AE44" s="523" t="s">
        <v>0</v>
      </c>
      <c r="AF44" s="588"/>
      <c r="AG44" s="588"/>
      <c r="AH44" s="588"/>
      <c r="AI44" s="588"/>
      <c r="AJ44" s="792"/>
    </row>
    <row r="45" spans="1:38" s="47" customFormat="1" ht="15" customHeight="1">
      <c r="A45" s="502"/>
      <c r="B45" s="607"/>
      <c r="C45" s="608"/>
      <c r="D45" s="608"/>
      <c r="E45" s="608"/>
      <c r="F45" s="608"/>
      <c r="G45" s="608"/>
      <c r="H45" s="608"/>
      <c r="I45" s="608"/>
      <c r="J45" s="608"/>
      <c r="K45" s="608"/>
      <c r="L45" s="608"/>
      <c r="M45" s="608"/>
      <c r="N45" s="608"/>
      <c r="O45" s="608"/>
      <c r="P45" s="608"/>
      <c r="Q45" s="608"/>
      <c r="R45" s="608"/>
      <c r="S45" s="608"/>
      <c r="T45" s="608"/>
      <c r="U45" s="608"/>
      <c r="V45" s="608"/>
      <c r="W45" s="608"/>
      <c r="X45" s="608"/>
      <c r="Y45" s="608"/>
      <c r="Z45" s="609"/>
      <c r="AA45" s="610"/>
      <c r="AB45" s="610"/>
      <c r="AC45" s="610"/>
      <c r="AD45" s="610"/>
      <c r="AE45" s="555"/>
      <c r="AF45" s="610"/>
      <c r="AG45" s="610"/>
      <c r="AH45" s="610"/>
      <c r="AI45" s="610"/>
      <c r="AJ45" s="781"/>
    </row>
    <row r="46" spans="1:38" ht="8.1" customHeight="1">
      <c r="A46" s="3"/>
      <c r="B46" s="4"/>
      <c r="C46" s="4"/>
      <c r="D46" s="4"/>
      <c r="E46" s="4"/>
      <c r="F46" s="4"/>
      <c r="G46" s="4"/>
      <c r="H46" s="4"/>
      <c r="I46" s="4"/>
      <c r="J46" s="4"/>
      <c r="K46" s="24"/>
      <c r="L46" s="28"/>
      <c r="M46" s="5"/>
      <c r="N46" s="5"/>
      <c r="O46" s="5"/>
      <c r="P46" s="24"/>
      <c r="Q46" s="28"/>
      <c r="R46" s="2"/>
      <c r="S46" s="2"/>
      <c r="T46" s="5"/>
      <c r="U46" s="2"/>
      <c r="V46" s="2"/>
      <c r="W46" s="2"/>
      <c r="X46" s="2"/>
      <c r="Y46" s="2"/>
      <c r="Z46" s="2"/>
      <c r="AA46" s="2"/>
      <c r="AB46" s="2"/>
      <c r="AC46" s="2"/>
      <c r="AD46" s="2"/>
      <c r="AE46" s="2"/>
      <c r="AF46" s="2"/>
      <c r="AG46" s="2"/>
      <c r="AH46" s="2"/>
      <c r="AI46" s="2"/>
      <c r="AJ46" s="2"/>
    </row>
    <row r="47" spans="1:38" s="46" customFormat="1" ht="18" customHeight="1">
      <c r="A47" s="9" t="s">
        <v>21</v>
      </c>
      <c r="B47" s="10"/>
      <c r="C47" s="10"/>
      <c r="D47" s="10"/>
      <c r="E47" s="10"/>
      <c r="F47" s="10"/>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row>
    <row r="48" spans="1:38" s="47" customFormat="1" ht="14.1" customHeight="1">
      <c r="A48" s="413" t="s">
        <v>194</v>
      </c>
      <c r="B48" s="391"/>
      <c r="C48" s="391"/>
      <c r="D48" s="391"/>
      <c r="E48" s="391"/>
      <c r="F48" s="391"/>
      <c r="G48" s="391"/>
      <c r="H48" s="391"/>
      <c r="I48" s="20"/>
      <c r="J48" s="333" t="s">
        <v>195</v>
      </c>
      <c r="K48" s="391"/>
      <c r="L48" s="391"/>
      <c r="M48" s="391"/>
      <c r="N48" s="391"/>
      <c r="O48" s="391"/>
      <c r="P48" s="393"/>
      <c r="Q48" s="446" t="s">
        <v>86</v>
      </c>
      <c r="R48" s="594"/>
      <c r="S48" s="594"/>
      <c r="T48" s="594"/>
      <c r="U48" s="594"/>
      <c r="V48" s="594"/>
      <c r="W48" s="594"/>
      <c r="X48" s="594"/>
      <c r="Y48" s="595"/>
      <c r="Z48" s="446" t="s">
        <v>87</v>
      </c>
      <c r="AA48" s="594"/>
      <c r="AB48" s="594"/>
      <c r="AC48" s="594"/>
      <c r="AD48" s="594"/>
      <c r="AE48" s="594"/>
      <c r="AF48" s="594"/>
      <c r="AG48" s="594"/>
      <c r="AH48" s="594"/>
      <c r="AI48" s="594"/>
      <c r="AJ48" s="595"/>
    </row>
    <row r="49" spans="1:36" s="46" customFormat="1" ht="14.1" customHeight="1">
      <c r="A49" s="442"/>
      <c r="B49" s="392"/>
      <c r="C49" s="392"/>
      <c r="D49" s="392"/>
      <c r="E49" s="392"/>
      <c r="F49" s="392"/>
      <c r="G49" s="392"/>
      <c r="H49" s="392"/>
      <c r="I49" s="21"/>
      <c r="J49" s="392"/>
      <c r="K49" s="392"/>
      <c r="L49" s="392"/>
      <c r="M49" s="392"/>
      <c r="N49" s="392"/>
      <c r="O49" s="392"/>
      <c r="P49" s="394"/>
      <c r="Q49" s="596"/>
      <c r="R49" s="597"/>
      <c r="S49" s="597"/>
      <c r="T49" s="597"/>
      <c r="U49" s="597"/>
      <c r="V49" s="597"/>
      <c r="W49" s="597"/>
      <c r="X49" s="597"/>
      <c r="Y49" s="598"/>
      <c r="Z49" s="596"/>
      <c r="AA49" s="597"/>
      <c r="AB49" s="597"/>
      <c r="AC49" s="597"/>
      <c r="AD49" s="597"/>
      <c r="AE49" s="597"/>
      <c r="AF49" s="597"/>
      <c r="AG49" s="597"/>
      <c r="AH49" s="597"/>
      <c r="AI49" s="597"/>
      <c r="AJ49" s="598"/>
    </row>
    <row r="50" spans="1:36" s="47" customFormat="1" ht="15" customHeight="1">
      <c r="A50" s="468" t="s">
        <v>122</v>
      </c>
      <c r="B50" s="785"/>
      <c r="C50" s="785"/>
      <c r="D50" s="785"/>
      <c r="E50" s="785"/>
      <c r="F50" s="785"/>
      <c r="G50" s="785"/>
      <c r="H50" s="785"/>
      <c r="I50" s="786" t="s">
        <v>0</v>
      </c>
      <c r="J50" s="785"/>
      <c r="K50" s="785"/>
      <c r="L50" s="785"/>
      <c r="M50" s="785"/>
      <c r="N50" s="785"/>
      <c r="O50" s="785"/>
      <c r="P50" s="787"/>
      <c r="Q50" s="797"/>
      <c r="R50" s="270"/>
      <c r="S50" s="270"/>
      <c r="T50" s="270"/>
      <c r="U50" s="270"/>
      <c r="V50" s="270"/>
      <c r="W50" s="270"/>
      <c r="X50" s="270"/>
      <c r="Y50" s="798"/>
      <c r="Z50" s="799"/>
      <c r="AA50" s="799"/>
      <c r="AB50" s="799"/>
      <c r="AC50" s="799"/>
      <c r="AD50" s="799"/>
      <c r="AE50" s="799"/>
      <c r="AF50" s="799"/>
      <c r="AG50" s="799"/>
      <c r="AH50" s="799"/>
      <c r="AI50" s="799"/>
      <c r="AJ50" s="799"/>
    </row>
    <row r="51" spans="1:36" s="47" customFormat="1" ht="15" customHeight="1">
      <c r="A51" s="469"/>
      <c r="B51" s="461"/>
      <c r="C51" s="461"/>
      <c r="D51" s="461"/>
      <c r="E51" s="461"/>
      <c r="F51" s="461"/>
      <c r="G51" s="461"/>
      <c r="H51" s="461"/>
      <c r="I51" s="523"/>
      <c r="J51" s="461"/>
      <c r="K51" s="461"/>
      <c r="L51" s="461"/>
      <c r="M51" s="461"/>
      <c r="N51" s="461"/>
      <c r="O51" s="461"/>
      <c r="P51" s="462"/>
      <c r="Q51" s="443"/>
      <c r="R51" s="444"/>
      <c r="S51" s="444"/>
      <c r="T51" s="444"/>
      <c r="U51" s="444"/>
      <c r="V51" s="444"/>
      <c r="W51" s="444"/>
      <c r="X51" s="444"/>
      <c r="Y51" s="445"/>
      <c r="Z51" s="796"/>
      <c r="AA51" s="796"/>
      <c r="AB51" s="796"/>
      <c r="AC51" s="796"/>
      <c r="AD51" s="796"/>
      <c r="AE51" s="796"/>
      <c r="AF51" s="796"/>
      <c r="AG51" s="796"/>
      <c r="AH51" s="796"/>
      <c r="AI51" s="796"/>
      <c r="AJ51" s="796"/>
    </row>
    <row r="52" spans="1:36" s="47" customFormat="1" ht="15" customHeight="1">
      <c r="A52" s="469" t="s">
        <v>123</v>
      </c>
      <c r="B52" s="461"/>
      <c r="C52" s="461"/>
      <c r="D52" s="461"/>
      <c r="E52" s="461"/>
      <c r="F52" s="461"/>
      <c r="G52" s="461"/>
      <c r="H52" s="461"/>
      <c r="I52" s="523" t="s">
        <v>0</v>
      </c>
      <c r="J52" s="461"/>
      <c r="K52" s="461"/>
      <c r="L52" s="461"/>
      <c r="M52" s="461"/>
      <c r="N52" s="461"/>
      <c r="O52" s="461"/>
      <c r="P52" s="462"/>
      <c r="Q52" s="443"/>
      <c r="R52" s="444"/>
      <c r="S52" s="444"/>
      <c r="T52" s="444"/>
      <c r="U52" s="444"/>
      <c r="V52" s="444"/>
      <c r="W52" s="444"/>
      <c r="X52" s="444"/>
      <c r="Y52" s="445"/>
      <c r="Z52" s="796"/>
      <c r="AA52" s="796"/>
      <c r="AB52" s="796"/>
      <c r="AC52" s="796"/>
      <c r="AD52" s="796"/>
      <c r="AE52" s="796"/>
      <c r="AF52" s="796"/>
      <c r="AG52" s="796"/>
      <c r="AH52" s="796"/>
      <c r="AI52" s="796"/>
      <c r="AJ52" s="796"/>
    </row>
    <row r="53" spans="1:36" s="47" customFormat="1" ht="15" customHeight="1">
      <c r="A53" s="469"/>
      <c r="B53" s="461"/>
      <c r="C53" s="461"/>
      <c r="D53" s="461"/>
      <c r="E53" s="461"/>
      <c r="F53" s="461"/>
      <c r="G53" s="461"/>
      <c r="H53" s="461"/>
      <c r="I53" s="523"/>
      <c r="J53" s="461"/>
      <c r="K53" s="461"/>
      <c r="L53" s="461"/>
      <c r="M53" s="461"/>
      <c r="N53" s="461"/>
      <c r="O53" s="461"/>
      <c r="P53" s="462"/>
      <c r="Q53" s="443"/>
      <c r="R53" s="444"/>
      <c r="S53" s="444"/>
      <c r="T53" s="444"/>
      <c r="U53" s="444"/>
      <c r="V53" s="444"/>
      <c r="W53" s="444"/>
      <c r="X53" s="444"/>
      <c r="Y53" s="445"/>
      <c r="Z53" s="796"/>
      <c r="AA53" s="796"/>
      <c r="AB53" s="796"/>
      <c r="AC53" s="796"/>
      <c r="AD53" s="796"/>
      <c r="AE53" s="796"/>
      <c r="AF53" s="796"/>
      <c r="AG53" s="796"/>
      <c r="AH53" s="796"/>
      <c r="AI53" s="796"/>
      <c r="AJ53" s="796"/>
    </row>
    <row r="54" spans="1:36" s="47" customFormat="1" ht="15" customHeight="1">
      <c r="A54" s="469" t="s">
        <v>210</v>
      </c>
      <c r="B54" s="461"/>
      <c r="C54" s="461"/>
      <c r="D54" s="461"/>
      <c r="E54" s="461"/>
      <c r="F54" s="461"/>
      <c r="G54" s="461"/>
      <c r="H54" s="461"/>
      <c r="I54" s="523" t="s">
        <v>0</v>
      </c>
      <c r="J54" s="461"/>
      <c r="K54" s="461"/>
      <c r="L54" s="461"/>
      <c r="M54" s="461"/>
      <c r="N54" s="461"/>
      <c r="O54" s="461"/>
      <c r="P54" s="462"/>
      <c r="Q54" s="443"/>
      <c r="R54" s="444"/>
      <c r="S54" s="444"/>
      <c r="T54" s="444"/>
      <c r="U54" s="444"/>
      <c r="V54" s="444"/>
      <c r="W54" s="444"/>
      <c r="X54" s="444"/>
      <c r="Y54" s="445"/>
      <c r="Z54" s="796"/>
      <c r="AA54" s="796"/>
      <c r="AB54" s="796"/>
      <c r="AC54" s="796"/>
      <c r="AD54" s="796"/>
      <c r="AE54" s="796"/>
      <c r="AF54" s="796"/>
      <c r="AG54" s="796"/>
      <c r="AH54" s="796"/>
      <c r="AI54" s="796"/>
      <c r="AJ54" s="796"/>
    </row>
    <row r="55" spans="1:36" s="47" customFormat="1" ht="15" customHeight="1">
      <c r="A55" s="469"/>
      <c r="B55" s="461"/>
      <c r="C55" s="461"/>
      <c r="D55" s="461"/>
      <c r="E55" s="461"/>
      <c r="F55" s="461"/>
      <c r="G55" s="461"/>
      <c r="H55" s="461"/>
      <c r="I55" s="523"/>
      <c r="J55" s="461"/>
      <c r="K55" s="461"/>
      <c r="L55" s="461"/>
      <c r="M55" s="461"/>
      <c r="N55" s="461"/>
      <c r="O55" s="461"/>
      <c r="P55" s="462"/>
      <c r="Q55" s="443"/>
      <c r="R55" s="444"/>
      <c r="S55" s="444"/>
      <c r="T55" s="444"/>
      <c r="U55" s="444"/>
      <c r="V55" s="444"/>
      <c r="W55" s="444"/>
      <c r="X55" s="444"/>
      <c r="Y55" s="445"/>
      <c r="Z55" s="796"/>
      <c r="AA55" s="796"/>
      <c r="AB55" s="796"/>
      <c r="AC55" s="796"/>
      <c r="AD55" s="796"/>
      <c r="AE55" s="796"/>
      <c r="AF55" s="796"/>
      <c r="AG55" s="796"/>
      <c r="AH55" s="796"/>
      <c r="AI55" s="796"/>
      <c r="AJ55" s="796"/>
    </row>
    <row r="56" spans="1:36" s="47" customFormat="1" ht="15" customHeight="1">
      <c r="A56" s="469" t="s">
        <v>211</v>
      </c>
      <c r="B56" s="461"/>
      <c r="C56" s="461"/>
      <c r="D56" s="461"/>
      <c r="E56" s="461"/>
      <c r="F56" s="461"/>
      <c r="G56" s="461"/>
      <c r="H56" s="461"/>
      <c r="I56" s="523" t="s">
        <v>0</v>
      </c>
      <c r="J56" s="461"/>
      <c r="K56" s="461"/>
      <c r="L56" s="461"/>
      <c r="M56" s="461"/>
      <c r="N56" s="461"/>
      <c r="O56" s="461"/>
      <c r="P56" s="462"/>
      <c r="Q56" s="443"/>
      <c r="R56" s="444"/>
      <c r="S56" s="444"/>
      <c r="T56" s="444"/>
      <c r="U56" s="444"/>
      <c r="V56" s="444"/>
      <c r="W56" s="444"/>
      <c r="X56" s="444"/>
      <c r="Y56" s="445"/>
      <c r="Z56" s="796"/>
      <c r="AA56" s="796"/>
      <c r="AB56" s="796"/>
      <c r="AC56" s="796"/>
      <c r="AD56" s="796"/>
      <c r="AE56" s="796"/>
      <c r="AF56" s="796"/>
      <c r="AG56" s="796"/>
      <c r="AH56" s="796"/>
      <c r="AI56" s="796"/>
      <c r="AJ56" s="796"/>
    </row>
    <row r="57" spans="1:36" s="47" customFormat="1" ht="15" customHeight="1">
      <c r="A57" s="469"/>
      <c r="B57" s="461"/>
      <c r="C57" s="461"/>
      <c r="D57" s="461"/>
      <c r="E57" s="461"/>
      <c r="F57" s="461"/>
      <c r="G57" s="461"/>
      <c r="H57" s="461"/>
      <c r="I57" s="523"/>
      <c r="J57" s="461"/>
      <c r="K57" s="461"/>
      <c r="L57" s="461"/>
      <c r="M57" s="461"/>
      <c r="N57" s="461"/>
      <c r="O57" s="461"/>
      <c r="P57" s="462"/>
      <c r="Q57" s="443"/>
      <c r="R57" s="444"/>
      <c r="S57" s="444"/>
      <c r="T57" s="444"/>
      <c r="U57" s="444"/>
      <c r="V57" s="444"/>
      <c r="W57" s="444"/>
      <c r="X57" s="444"/>
      <c r="Y57" s="445"/>
      <c r="Z57" s="796"/>
      <c r="AA57" s="796"/>
      <c r="AB57" s="796"/>
      <c r="AC57" s="796"/>
      <c r="AD57" s="796"/>
      <c r="AE57" s="796"/>
      <c r="AF57" s="796"/>
      <c r="AG57" s="796"/>
      <c r="AH57" s="796"/>
      <c r="AI57" s="796"/>
      <c r="AJ57" s="796"/>
    </row>
    <row r="58" spans="1:36" s="47" customFormat="1" ht="15" customHeight="1">
      <c r="A58" s="469" t="s">
        <v>212</v>
      </c>
      <c r="B58" s="461"/>
      <c r="C58" s="461"/>
      <c r="D58" s="461"/>
      <c r="E58" s="461"/>
      <c r="F58" s="461"/>
      <c r="G58" s="461"/>
      <c r="H58" s="461"/>
      <c r="I58" s="523" t="s">
        <v>0</v>
      </c>
      <c r="J58" s="461"/>
      <c r="K58" s="461"/>
      <c r="L58" s="461"/>
      <c r="M58" s="461"/>
      <c r="N58" s="461"/>
      <c r="O58" s="461"/>
      <c r="P58" s="462"/>
      <c r="Q58" s="443"/>
      <c r="R58" s="444"/>
      <c r="S58" s="444"/>
      <c r="T58" s="444"/>
      <c r="U58" s="444"/>
      <c r="V58" s="444"/>
      <c r="W58" s="444"/>
      <c r="X58" s="444"/>
      <c r="Y58" s="445"/>
      <c r="Z58" s="796"/>
      <c r="AA58" s="796"/>
      <c r="AB58" s="796"/>
      <c r="AC58" s="796"/>
      <c r="AD58" s="796"/>
      <c r="AE58" s="796"/>
      <c r="AF58" s="796"/>
      <c r="AG58" s="796"/>
      <c r="AH58" s="796"/>
      <c r="AI58" s="796"/>
      <c r="AJ58" s="796"/>
    </row>
    <row r="59" spans="1:36" s="47" customFormat="1" ht="15" customHeight="1">
      <c r="A59" s="502"/>
      <c r="B59" s="805"/>
      <c r="C59" s="805"/>
      <c r="D59" s="805"/>
      <c r="E59" s="805"/>
      <c r="F59" s="805"/>
      <c r="G59" s="805"/>
      <c r="H59" s="805"/>
      <c r="I59" s="555"/>
      <c r="J59" s="805"/>
      <c r="K59" s="805"/>
      <c r="L59" s="805"/>
      <c r="M59" s="805"/>
      <c r="N59" s="805"/>
      <c r="O59" s="805"/>
      <c r="P59" s="806"/>
      <c r="Q59" s="801"/>
      <c r="R59" s="802"/>
      <c r="S59" s="802"/>
      <c r="T59" s="802"/>
      <c r="U59" s="802"/>
      <c r="V59" s="802"/>
      <c r="W59" s="802"/>
      <c r="X59" s="802"/>
      <c r="Y59" s="803"/>
      <c r="Z59" s="804"/>
      <c r="AA59" s="804"/>
      <c r="AB59" s="804"/>
      <c r="AC59" s="804"/>
      <c r="AD59" s="804"/>
      <c r="AE59" s="804"/>
      <c r="AF59" s="804"/>
      <c r="AG59" s="804"/>
      <c r="AH59" s="804"/>
      <c r="AI59" s="804"/>
      <c r="AJ59" s="804"/>
    </row>
    <row r="60" spans="1:36" s="46" customFormat="1" ht="6.75" customHeight="1">
      <c r="A60" s="50"/>
      <c r="B60" s="50"/>
      <c r="C60" s="50"/>
      <c r="D60" s="50"/>
      <c r="E60" s="50"/>
      <c r="F60" s="51"/>
      <c r="G60" s="51"/>
      <c r="H60" s="51"/>
      <c r="I60" s="51"/>
      <c r="J60" s="51"/>
      <c r="K60" s="51"/>
      <c r="L60" s="51"/>
      <c r="M60" s="51"/>
      <c r="N60" s="51"/>
      <c r="O60" s="51"/>
      <c r="P60" s="51"/>
      <c r="Q60" s="51"/>
      <c r="R60" s="51"/>
      <c r="S60" s="51"/>
      <c r="T60" s="51"/>
      <c r="U60" s="50"/>
      <c r="V60" s="50"/>
      <c r="W60" s="50"/>
      <c r="X60" s="50"/>
      <c r="Y60" s="50"/>
      <c r="Z60" s="54"/>
      <c r="AC60" s="52"/>
      <c r="AD60" s="53"/>
      <c r="AF60" s="52"/>
      <c r="AH60" s="53"/>
      <c r="AI60" s="52"/>
    </row>
    <row r="61" spans="1:36" s="46" customFormat="1" ht="13.5" customHeight="1">
      <c r="A61" s="50"/>
      <c r="B61" s="50"/>
      <c r="C61" s="50"/>
      <c r="D61" s="50"/>
      <c r="E61" s="50"/>
      <c r="F61" s="51"/>
      <c r="G61" s="51"/>
      <c r="H61" s="51"/>
      <c r="I61" s="51"/>
      <c r="J61" s="51"/>
      <c r="K61" s="51"/>
      <c r="L61" s="51"/>
      <c r="M61" s="51"/>
      <c r="N61" s="51"/>
      <c r="O61" s="51"/>
      <c r="P61" s="51"/>
      <c r="Q61" s="51"/>
      <c r="R61" s="51"/>
      <c r="S61" s="51"/>
      <c r="T61" s="51"/>
    </row>
    <row r="62" spans="1:36" ht="13.5" customHeight="1"/>
    <row r="63" spans="1:36" s="46" customFormat="1" ht="13.5" customHeight="1"/>
  </sheetData>
  <sheetProtection algorithmName="SHA-512" hashValue="3LAFAjUfEKYAP1R9YOsaCTXm4FKJvd2ScJoBJl6Wuy7bAsOITPkeHA7CHsAOF3rpbIT+tEBsqGPYVH3KA/iS4g==" saltValue="MQsvsWraNjy2soQyHrnKyg==" spinCount="100000" sheet="1" formatCells="0" selectLockedCells="1"/>
  <mergeCells count="149">
    <mergeCell ref="Q58:Y59"/>
    <mergeCell ref="Z58:AJ59"/>
    <mergeCell ref="A58:A59"/>
    <mergeCell ref="B58:H59"/>
    <mergeCell ref="I58:I59"/>
    <mergeCell ref="J58:P59"/>
    <mergeCell ref="J52:P53"/>
    <mergeCell ref="Q54:Y55"/>
    <mergeCell ref="A48:H49"/>
    <mergeCell ref="J48:P49"/>
    <mergeCell ref="Q48:Y49"/>
    <mergeCell ref="Q56:Y57"/>
    <mergeCell ref="Z56:AJ57"/>
    <mergeCell ref="I54:I55"/>
    <mergeCell ref="J54:P55"/>
    <mergeCell ref="A56:A57"/>
    <mergeCell ref="B56:H57"/>
    <mergeCell ref="I56:I57"/>
    <mergeCell ref="AF44:AJ45"/>
    <mergeCell ref="B32:J33"/>
    <mergeCell ref="AE38:AE39"/>
    <mergeCell ref="AF38:AJ39"/>
    <mergeCell ref="Z36:AD37"/>
    <mergeCell ref="AF36:AJ37"/>
    <mergeCell ref="Z54:AJ55"/>
    <mergeCell ref="Z48:AJ49"/>
    <mergeCell ref="Q50:Y51"/>
    <mergeCell ref="Z50:AJ51"/>
    <mergeCell ref="Q52:Y53"/>
    <mergeCell ref="Z52:AJ53"/>
    <mergeCell ref="Z44:AD45"/>
    <mergeCell ref="AE44:AE45"/>
    <mergeCell ref="AF40:AJ41"/>
    <mergeCell ref="AF42:AJ43"/>
    <mergeCell ref="A36:J37"/>
    <mergeCell ref="K36:Y37"/>
    <mergeCell ref="A38:A39"/>
    <mergeCell ref="B38:J39"/>
    <mergeCell ref="K38:Y39"/>
    <mergeCell ref="Z38:AD39"/>
    <mergeCell ref="A40:A41"/>
    <mergeCell ref="B40:J41"/>
    <mergeCell ref="A1:AJ1"/>
    <mergeCell ref="C3:G3"/>
    <mergeCell ref="I3:Y4"/>
    <mergeCell ref="C4:G4"/>
    <mergeCell ref="A24:A25"/>
    <mergeCell ref="B24:J25"/>
    <mergeCell ref="A22:J23"/>
    <mergeCell ref="A26:A27"/>
    <mergeCell ref="B26:J27"/>
    <mergeCell ref="AC3:AD4"/>
    <mergeCell ref="AF3:AF4"/>
    <mergeCell ref="AG3:AI4"/>
    <mergeCell ref="AJ3:AJ4"/>
    <mergeCell ref="AB3:AB4"/>
    <mergeCell ref="AA3:AA4"/>
    <mergeCell ref="K26:V27"/>
    <mergeCell ref="W26:AA27"/>
    <mergeCell ref="AB26:AB27"/>
    <mergeCell ref="AC26:AG27"/>
    <mergeCell ref="AH26:AJ27"/>
    <mergeCell ref="K22:V23"/>
    <mergeCell ref="W22:AA23"/>
    <mergeCell ref="AB22:AB23"/>
    <mergeCell ref="AC22:AG23"/>
    <mergeCell ref="K40:Y41"/>
    <mergeCell ref="Z40:AD41"/>
    <mergeCell ref="AE40:AE41"/>
    <mergeCell ref="A44:A45"/>
    <mergeCell ref="J56:P57"/>
    <mergeCell ref="A50:A51"/>
    <mergeCell ref="B50:H51"/>
    <mergeCell ref="I50:I51"/>
    <mergeCell ref="J50:P51"/>
    <mergeCell ref="A54:A55"/>
    <mergeCell ref="B54:H55"/>
    <mergeCell ref="A52:A53"/>
    <mergeCell ref="B52:H53"/>
    <mergeCell ref="I52:I53"/>
    <mergeCell ref="B44:J45"/>
    <mergeCell ref="K44:Y45"/>
    <mergeCell ref="A42:A43"/>
    <mergeCell ref="B42:J43"/>
    <mergeCell ref="K42:Y43"/>
    <mergeCell ref="Z42:AD43"/>
    <mergeCell ref="AE42:AE43"/>
    <mergeCell ref="A30:J31"/>
    <mergeCell ref="K30:V31"/>
    <mergeCell ref="W30:AA31"/>
    <mergeCell ref="AB30:AB31"/>
    <mergeCell ref="AC30:AG31"/>
    <mergeCell ref="AH30:AJ31"/>
    <mergeCell ref="K32:V33"/>
    <mergeCell ref="W32:AA33"/>
    <mergeCell ref="AB32:AB33"/>
    <mergeCell ref="AC32:AG33"/>
    <mergeCell ref="AH32:AJ33"/>
    <mergeCell ref="A32:A33"/>
    <mergeCell ref="AH22:AJ23"/>
    <mergeCell ref="K24:V25"/>
    <mergeCell ref="W24:AA25"/>
    <mergeCell ref="AB24:AB25"/>
    <mergeCell ref="AC24:AG25"/>
    <mergeCell ref="AH24:AJ25"/>
    <mergeCell ref="K12:P13"/>
    <mergeCell ref="Q12:T13"/>
    <mergeCell ref="U12:W13"/>
    <mergeCell ref="X12:AE13"/>
    <mergeCell ref="AF12:AJ13"/>
    <mergeCell ref="A14:C15"/>
    <mergeCell ref="D14:J15"/>
    <mergeCell ref="K14:P15"/>
    <mergeCell ref="Q14:T15"/>
    <mergeCell ref="U14:W15"/>
    <mergeCell ref="X14:AE15"/>
    <mergeCell ref="AF14:AJ15"/>
    <mergeCell ref="A12:C13"/>
    <mergeCell ref="D12:J13"/>
    <mergeCell ref="A16:C17"/>
    <mergeCell ref="D16:J17"/>
    <mergeCell ref="K16:P17"/>
    <mergeCell ref="Q16:T17"/>
    <mergeCell ref="U16:W17"/>
    <mergeCell ref="X16:AE17"/>
    <mergeCell ref="AF16:AJ17"/>
    <mergeCell ref="A18:C19"/>
    <mergeCell ref="D18:J19"/>
    <mergeCell ref="K18:P19"/>
    <mergeCell ref="Q18:T19"/>
    <mergeCell ref="U18:W19"/>
    <mergeCell ref="X18:AE19"/>
    <mergeCell ref="AF18:AJ19"/>
    <mergeCell ref="A8:C9"/>
    <mergeCell ref="D8:J9"/>
    <mergeCell ref="K8:P9"/>
    <mergeCell ref="Q8:T9"/>
    <mergeCell ref="U8:W9"/>
    <mergeCell ref="X8:AE9"/>
    <mergeCell ref="AF8:AJ8"/>
    <mergeCell ref="AF9:AJ9"/>
    <mergeCell ref="A10:C11"/>
    <mergeCell ref="D10:J11"/>
    <mergeCell ref="K10:P11"/>
    <mergeCell ref="Q10:T11"/>
    <mergeCell ref="U10:W11"/>
    <mergeCell ref="X10:AE11"/>
    <mergeCell ref="AF10:AJ10"/>
    <mergeCell ref="AF11:AJ11"/>
  </mergeCells>
  <phoneticPr fontId="1"/>
  <conditionalFormatting sqref="A12:AJ19">
    <cfRule type="expression" dxfId="20" priority="1">
      <formula>$AL$12&lt;&gt;0</formula>
    </cfRule>
  </conditionalFormatting>
  <conditionalFormatting sqref="I3:Y4">
    <cfRule type="notContainsBlanks" dxfId="15" priority="14">
      <formula>LEN(TRIM(I3))&gt;0</formula>
    </cfRule>
  </conditionalFormatting>
  <conditionalFormatting sqref="AB3:AB4 AF3:AF4">
    <cfRule type="uniqueValues" dxfId="14" priority="13"/>
  </conditionalFormatting>
  <dataValidations count="1">
    <dataValidation type="list" allowBlank="1" showInputMessage="1" showErrorMessage="1" sqref="U12:W19" xr:uid="{E68187A7-F14A-4848-9973-1DF3F335ED92}">
      <formula1>"有 Yes,無 No"</formula1>
    </dataValidation>
  </dataValidations>
  <pageMargins left="0.51181102362204722" right="0.47244094488188981" top="0.35433070866141736" bottom="0.15748031496062992" header="0.31496062992125984" footer="0.31496062992125984"/>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8" id="{415E180E-67BB-45F0-BBC7-46FF60EBBE7A}">
            <xm:f>'3Purpose'!$AL$21</xm:f>
            <x14:dxf>
              <fill>
                <patternFill patternType="none">
                  <bgColor auto="1"/>
                </patternFill>
              </fill>
            </x14:dxf>
          </x14:cfRule>
          <xm:sqref>B50:H59 J50:AJ59</xm:sqref>
        </x14:conditionalFormatting>
        <x14:conditionalFormatting xmlns:xm="http://schemas.microsoft.com/office/excel/2006/main">
          <x14:cfRule type="expression" priority="3" id="{EC2A668C-2376-4708-85AA-00FADAE5387F}">
            <xm:f>'2History'!$AL$50&lt;&gt;0</xm:f>
            <x14:dxf>
              <fill>
                <patternFill patternType="none">
                  <bgColor auto="1"/>
                </patternFill>
              </fill>
            </x14:dxf>
          </x14:cfRule>
          <xm:sqref>B24:AA27 AC24:AJ27</xm:sqref>
        </x14:conditionalFormatting>
        <x14:conditionalFormatting xmlns:xm="http://schemas.microsoft.com/office/excel/2006/main">
          <x14:cfRule type="expression" priority="2" id="{F5E92085-E375-4659-8462-A1523DB1C7F5}">
            <xm:f>'3Purpose'!$AL$5&lt;&gt;0</xm:f>
            <x14:dxf>
              <fill>
                <patternFill patternType="none">
                  <bgColor auto="1"/>
                </patternFill>
              </fill>
            </x14:dxf>
          </x14:cfRule>
          <xm:sqref>B32:AA33 AC32:AJ33</xm:sqref>
        </x14:conditionalFormatting>
        <x14:conditionalFormatting xmlns:xm="http://schemas.microsoft.com/office/excel/2006/main">
          <x14:cfRule type="expression" priority="52" id="{85885B3B-B8C9-4A8D-97AE-B75C8B060E91}">
            <xm:f>'3Purpose'!$AL$13&lt;&gt;0</xm:f>
            <x14:dxf>
              <fill>
                <patternFill patternType="none">
                  <bgColor auto="1"/>
                </patternFill>
              </fill>
            </x14:dxf>
          </x14:cfRule>
          <xm:sqref>B38:AD45 AF38:AJ45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M31"/>
  <sheetViews>
    <sheetView zoomScale="120" zoomScaleNormal="120" workbookViewId="0">
      <selection activeCell="D20" sqref="D20"/>
    </sheetView>
  </sheetViews>
  <sheetFormatPr defaultColWidth="9" defaultRowHeight="13.5"/>
  <cols>
    <col min="1" max="1" width="4.875" style="176" customWidth="1"/>
    <col min="2" max="2" width="9" style="176"/>
    <col min="3" max="3" width="8.5" style="176" customWidth="1"/>
    <col min="4" max="4" width="8.75" style="176" customWidth="1"/>
    <col min="5" max="5" width="9.875" style="176" customWidth="1"/>
    <col min="6" max="6" width="8.75" style="176" customWidth="1"/>
    <col min="7" max="7" width="9.5" style="176" customWidth="1"/>
    <col min="8" max="8" width="9" style="176"/>
    <col min="9" max="9" width="11.125" style="176" customWidth="1"/>
    <col min="10" max="10" width="9.25" style="176" customWidth="1"/>
    <col min="11" max="11" width="9" style="176"/>
    <col min="12" max="12" width="13.125" style="176" customWidth="1"/>
    <col min="13" max="13" width="10" style="176" customWidth="1"/>
    <col min="14" max="14" width="13.75" style="176" customWidth="1"/>
    <col min="15" max="15" width="9" style="176"/>
    <col min="16" max="16" width="11.375" style="176" customWidth="1"/>
    <col min="17" max="17" width="9" style="176"/>
    <col min="18" max="18" width="15.25" style="176" customWidth="1"/>
    <col min="19" max="19" width="9" style="176"/>
    <col min="20" max="20" width="11.25" style="176" bestFit="1" customWidth="1"/>
    <col min="21" max="21" width="9" style="176"/>
    <col min="22" max="22" width="10.25" style="176" bestFit="1" customWidth="1"/>
    <col min="23" max="23" width="9" style="176"/>
    <col min="24" max="24" width="8.875" style="176" customWidth="1"/>
    <col min="25" max="25" width="7.875" style="176" customWidth="1"/>
    <col min="26" max="27" width="10.25" style="176" bestFit="1" customWidth="1"/>
    <col min="28" max="28" width="9" style="176"/>
    <col min="29" max="29" width="7.75" style="176" customWidth="1"/>
    <col min="30" max="30" width="8.125" style="176" customWidth="1"/>
    <col min="31" max="31" width="7.875" style="176" customWidth="1"/>
    <col min="32" max="32" width="11.125" style="176" customWidth="1"/>
    <col min="33" max="33" width="10.625" style="176" customWidth="1"/>
    <col min="34" max="34" width="9" style="176"/>
    <col min="35" max="37" width="8.625" style="176" customWidth="1"/>
    <col min="38" max="38" width="13.625" style="176" customWidth="1"/>
    <col min="39" max="40" width="8.625" style="176" customWidth="1"/>
    <col min="41" max="41" width="10.625" style="176" customWidth="1"/>
    <col min="42" max="42" width="9.625" style="176" customWidth="1"/>
    <col min="43" max="43" width="8.625" style="176" customWidth="1"/>
    <col min="44" max="48" width="9" style="176"/>
    <col min="49" max="49" width="12.375" style="176" customWidth="1"/>
    <col min="50" max="97" width="9" style="176"/>
    <col min="98" max="98" width="11.75" style="176" customWidth="1"/>
    <col min="99" max="100" width="9" style="176"/>
    <col min="101" max="101" width="11.625" style="176" customWidth="1"/>
    <col min="102" max="103" width="9" style="176"/>
    <col min="104" max="104" width="15.625" style="176" customWidth="1"/>
    <col min="105" max="16384" width="9" style="176"/>
  </cols>
  <sheetData>
    <row r="1" spans="1:117" s="170" customFormat="1" ht="15" customHeight="1">
      <c r="A1" s="160" t="s">
        <v>175</v>
      </c>
      <c r="B1" s="160" t="s">
        <v>178</v>
      </c>
      <c r="C1" s="161" t="s">
        <v>350</v>
      </c>
      <c r="D1" s="161" t="s">
        <v>349</v>
      </c>
      <c r="E1" s="161" t="s">
        <v>315</v>
      </c>
      <c r="F1" s="160" t="s">
        <v>229</v>
      </c>
      <c r="G1" s="162" t="s">
        <v>174</v>
      </c>
      <c r="H1" s="163" t="s">
        <v>173</v>
      </c>
      <c r="I1" s="161" t="s">
        <v>172</v>
      </c>
      <c r="J1" s="162" t="s">
        <v>171</v>
      </c>
      <c r="K1" s="162" t="s">
        <v>170</v>
      </c>
      <c r="L1" s="161" t="s">
        <v>169</v>
      </c>
      <c r="M1" s="162" t="s">
        <v>168</v>
      </c>
      <c r="N1" s="161" t="s">
        <v>167</v>
      </c>
      <c r="O1" s="161" t="s">
        <v>166</v>
      </c>
      <c r="P1" s="161" t="s">
        <v>165</v>
      </c>
      <c r="Q1" s="164" t="s">
        <v>164</v>
      </c>
      <c r="R1" s="161" t="s">
        <v>316</v>
      </c>
      <c r="S1" s="161" t="s">
        <v>163</v>
      </c>
      <c r="T1" s="165" t="s">
        <v>162</v>
      </c>
      <c r="U1" s="161" t="s">
        <v>161</v>
      </c>
      <c r="V1" s="161" t="s">
        <v>160</v>
      </c>
      <c r="W1" s="161" t="s">
        <v>127</v>
      </c>
      <c r="X1" s="161" t="s">
        <v>159</v>
      </c>
      <c r="Y1" s="161" t="s">
        <v>158</v>
      </c>
      <c r="Z1" s="161" t="s">
        <v>221</v>
      </c>
      <c r="AA1" s="161" t="s">
        <v>129</v>
      </c>
      <c r="AB1" s="166" t="s">
        <v>157</v>
      </c>
      <c r="AC1" s="161" t="s">
        <v>227</v>
      </c>
      <c r="AD1" s="161" t="s">
        <v>226</v>
      </c>
      <c r="AE1" s="161" t="s">
        <v>223</v>
      </c>
      <c r="AF1" s="164" t="s">
        <v>222</v>
      </c>
      <c r="AG1" s="161" t="s">
        <v>224</v>
      </c>
      <c r="AH1" s="161" t="s">
        <v>225</v>
      </c>
      <c r="AI1" s="167" t="s">
        <v>228</v>
      </c>
      <c r="AJ1" s="161" t="s">
        <v>156</v>
      </c>
      <c r="AK1" s="167" t="s">
        <v>155</v>
      </c>
      <c r="AL1" s="167" t="s">
        <v>154</v>
      </c>
      <c r="AM1" s="167" t="s">
        <v>351</v>
      </c>
      <c r="AN1" s="161" t="s">
        <v>153</v>
      </c>
      <c r="AO1" s="165" t="s">
        <v>152</v>
      </c>
      <c r="AP1" s="165" t="s">
        <v>151</v>
      </c>
      <c r="AQ1" s="167" t="s">
        <v>352</v>
      </c>
      <c r="AR1" s="165" t="s">
        <v>150</v>
      </c>
      <c r="AS1" s="165" t="s">
        <v>149</v>
      </c>
      <c r="AT1" s="165" t="s">
        <v>410</v>
      </c>
      <c r="AU1" s="161" t="s">
        <v>148</v>
      </c>
      <c r="AV1" s="161" t="s">
        <v>147</v>
      </c>
      <c r="AW1" s="164" t="s">
        <v>146</v>
      </c>
      <c r="AX1" s="161" t="s">
        <v>145</v>
      </c>
      <c r="AY1" s="164" t="s">
        <v>144</v>
      </c>
      <c r="AZ1" s="164" t="s">
        <v>143</v>
      </c>
      <c r="BA1" s="164" t="s">
        <v>142</v>
      </c>
      <c r="BB1" s="164" t="s">
        <v>177</v>
      </c>
      <c r="BC1" s="164" t="s">
        <v>141</v>
      </c>
      <c r="BD1" s="161" t="s">
        <v>140</v>
      </c>
      <c r="BE1" s="164" t="s">
        <v>139</v>
      </c>
      <c r="BF1" s="161" t="s">
        <v>138</v>
      </c>
      <c r="BG1" s="164" t="s">
        <v>137</v>
      </c>
      <c r="BH1" s="164" t="s">
        <v>136</v>
      </c>
      <c r="BI1" s="164" t="s">
        <v>135</v>
      </c>
      <c r="BJ1" s="164" t="s">
        <v>134</v>
      </c>
      <c r="BK1" s="164" t="s">
        <v>133</v>
      </c>
      <c r="BL1" s="161" t="s">
        <v>132</v>
      </c>
      <c r="BM1" s="161" t="s">
        <v>131</v>
      </c>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8"/>
      <c r="DG1" s="168"/>
      <c r="DH1" s="168"/>
      <c r="DI1" s="168"/>
      <c r="DJ1" s="168"/>
      <c r="DK1" s="168"/>
      <c r="DL1" s="168"/>
      <c r="DM1" s="169"/>
    </row>
    <row r="2" spans="1:117" s="174" customFormat="1" ht="25.5" customHeight="1">
      <c r="A2" s="112" t="s">
        <v>185</v>
      </c>
      <c r="B2" s="113" t="str">
        <f>IF(OR('1Application'!$W$3="",'1Application'!$AA$3=""),"",IF('1Application'!$W$3&lt;2000,('1Application'!$W$3+2000)&amp;TEXT('1Application'!$AA$3,"0#"),'1Application'!$W$3&amp;TEXT('1Application'!$AA$3,"0#")))</f>
        <v/>
      </c>
      <c r="C2" s="114" t="s">
        <v>184</v>
      </c>
      <c r="D2" s="113" t="s">
        <v>179</v>
      </c>
      <c r="E2" s="114" t="s">
        <v>180</v>
      </c>
      <c r="F2" s="115" t="str">
        <f>IF('1Application'!$I$3="","",LEFT('1Application'!$I$3,FIND("校",'1Application'!$I$3)))</f>
        <v/>
      </c>
      <c r="G2" s="116" t="str">
        <f>IF('1Application'!$F$12="","",'1Application'!$F$12)</f>
        <v/>
      </c>
      <c r="H2" s="114" t="str">
        <f>IF('2History'!$F$4="","",'2History'!$F$4)</f>
        <v/>
      </c>
      <c r="I2" s="117" t="str">
        <f>IF('2History'!$F$6="","",'2History'!$F$6)</f>
        <v/>
      </c>
      <c r="J2" s="114" t="str">
        <f>IF('2History'!$Y$4="□",IF('2History'!$Y$6="□","","女"),IF('2History'!$Y$6="■","","男"))</f>
        <v/>
      </c>
      <c r="K2" s="118" t="str">
        <f>IF('2History'!$F$8="","",'2History'!$F$8)</f>
        <v/>
      </c>
      <c r="L2" s="111" t="str">
        <f>IF('1Application'!$AL$20=0,"",CHOOSE('1Application'!$AL$20,"学生","会社員","兵役","日本留学準備中"))</f>
        <v/>
      </c>
      <c r="M2" s="119" t="str">
        <f>IF('1Application'!$T$12="","",'1Application'!$T$12)</f>
        <v/>
      </c>
      <c r="N2" s="120" t="str">
        <f>IF('2History'!$S$8="□",IF('2History'!$V$8="□","","有"),IF('2History'!$V$8="■","","無"))</f>
        <v/>
      </c>
      <c r="O2" s="121" t="str">
        <f>IF('1Application'!$F$16="","",'1Application'!$F$16)</f>
        <v/>
      </c>
      <c r="P2" s="121" t="str">
        <f>IF('1Application'!$F$18="","",'1Application'!$F$18)</f>
        <v/>
      </c>
      <c r="Q2" s="111" t="str">
        <f>IF('1Application'!$AD$16="","",'1Application'!$AD$16)</f>
        <v/>
      </c>
      <c r="R2" s="113" t="str">
        <f>IF('1Application'!$AD$18="","",'1Application'!$AD$18)</f>
        <v/>
      </c>
      <c r="S2" s="114" t="str">
        <f>IF('1Application'!$Q$22="","―",T('1Application'!$Q$22))</f>
        <v>―</v>
      </c>
      <c r="T2" s="122" t="str">
        <f>IF('1Application'!$AA$22="","―",TEXT('1Application'!$AA$22&amp;"/"&amp;'1Application'!$AE$22&amp;"/"&amp;'1Application'!$AH$22,"yyyy!/mm!/dd"))</f>
        <v>―</v>
      </c>
      <c r="U2" s="123" t="str">
        <f>IF('1Application'!$AA$24="","",'1Application'!$AA$24)</f>
        <v/>
      </c>
      <c r="V2" s="117" t="str">
        <f>IF('3Purpose'!$AL$18=0,"",CHOOSE('3Purpose'!$AL$18,"有","無"))</f>
        <v/>
      </c>
      <c r="W2" s="117" t="str">
        <f>IF(V2="有",IF(OR('3Purpose'!$AL$22=0,'3Purpose'!$AL$22&lt;&gt;'3Purpose'!$AL$23),"ERROR",'3Purpose'!$AL$22),"")</f>
        <v/>
      </c>
      <c r="X2" s="124" t="str">
        <f>IF(OR(W2="",W2="ERROR"),"",CHOOSE(W2,'3Purpose'!B21,'3Purpose'!B23,'3Purpose'!B25,'3Purpose'!B27,'3Purpose'!B29,HistoryAddition!B50,HistoryAddition!B52,HistoryAddition!B54,HistoryAddition!B56,HistoryAddition!B58))</f>
        <v/>
      </c>
      <c r="Y2" s="124" t="str">
        <f>IF(OR(W2="",W2="ERROR"),"",CHOOSE(W2,'3Purpose'!J21,'3Purpose'!J23,'3Purpose'!J25,'3Purpose'!J27,'3Purpose'!J29,HistoryAddition!J50,HistoryAddition!J52,HistoryAddition!J54,HistoryAddition!J56,HistoryAddition!J58))</f>
        <v/>
      </c>
      <c r="Z2" s="124" t="str">
        <f>IF('1Application'!$AL$26=0,"",CHOOSE('1Application'!$AL$26,"有","無"))</f>
        <v/>
      </c>
      <c r="AA2" s="117" t="str">
        <f>IF('1Application'!$AL$24=0,"",CHOOSE('1Application'!$AL$24,"有","無"))</f>
        <v/>
      </c>
      <c r="AB2" s="171" t="str">
        <f>IF('2History'!$AL$36=0,"",'2History'!$AL$37+'2History'!$AL$51)</f>
        <v/>
      </c>
      <c r="AC2" s="117" t="str">
        <f>IF('1Application'!$F$32="","",'1Application'!$F$32)</f>
        <v/>
      </c>
      <c r="AD2" s="111" t="str">
        <f>IF('1Application'!$AL$34=0,"",CHOOSE('1Application'!$AL$34,"大学院(博士)","大学院(修士)","大学","短期大学","専門学校","高等学校","中学校","その他"))</f>
        <v/>
      </c>
      <c r="AE2" s="125" t="str">
        <f>IF(OR('1Application'!$AD$32="",'1Application'!$AH$32=""),"",'1Application'!$AD$32&amp;TEXT('1Application'!$AH$32,"0#"))</f>
        <v/>
      </c>
      <c r="AF2" s="111" t="str">
        <f>IF('1Application'!$AL$38=0,"",IF('1Application'!$AL$38=2,"卒業",CHOOSE('1Application'!AL41,"在学中","休学中","中退")))</f>
        <v/>
      </c>
      <c r="AG2" s="111" t="str">
        <f>IF('1Application'!$F$39="","",'1Application'!$F$39)</f>
        <v/>
      </c>
      <c r="AH2" s="111" t="str">
        <f>IF('1Application'!AL38=2,"",IF('1Application'!AL43=0,"",CHOOSE('1Application'!AL43,"大学院(博士)","大学院(修士)","大学","短期大学","専門学校","高等学校","その他")))</f>
        <v/>
      </c>
      <c r="AI2" s="111" t="str">
        <f>IF(OR('1Application'!AD39="",'1Application'!AH39=""),"",'1Application'!AD39&amp;TEXT('1Application'!AH39,"0#"))</f>
        <v/>
      </c>
      <c r="AJ2" s="111" t="str">
        <f>IF('3Purpose'!$B$5="","",'3Purpose'!$B$5)</f>
        <v/>
      </c>
      <c r="AK2" s="126" t="str">
        <f>IF('3Purpose'!$W$5="","",'3Purpose'!$W$5)</f>
        <v/>
      </c>
      <c r="AL2" s="126" t="str">
        <f>IF('3Purpose'!$AC$5="","",'3Purpose'!$AC$5)</f>
        <v/>
      </c>
      <c r="AM2" s="151" t="str">
        <f>IF('3Purpose'!$AH$5="","",'3Purpose'!$AH$5)</f>
        <v/>
      </c>
      <c r="AN2" s="111" t="str">
        <f>IF('3Purpose'!$B$7="","",'3Purpose'!$B$7)</f>
        <v/>
      </c>
      <c r="AO2" s="126" t="str">
        <f>IF('3Purpose'!$W$7="","",'3Purpose'!$W$7)</f>
        <v/>
      </c>
      <c r="AP2" s="126" t="str">
        <f>IF('3Purpose'!$AC$7="","",'3Purpose'!$AC$7)</f>
        <v/>
      </c>
      <c r="AQ2" s="151" t="str">
        <f>IF('3Purpose'!$AH$7="","",'3Purpose'!$AH$7)</f>
        <v/>
      </c>
      <c r="AR2" s="127" t="str">
        <f>IF('1Application'!$F$48="","",'1Application'!$F$48)</f>
        <v/>
      </c>
      <c r="AS2" s="127" t="str">
        <f>IF('1Application'!$V$48="","",'1Application'!$V$48)</f>
        <v/>
      </c>
      <c r="AT2" s="127" t="str">
        <f>IF('1Application'!$AD$48="","",'1Application'!$AD$48)</f>
        <v/>
      </c>
      <c r="AU2" s="172" t="s">
        <v>186</v>
      </c>
      <c r="AV2" s="128" t="str">
        <f>IF('4Sponsor'!$V$42="","",'4Sponsor'!$V$42)</f>
        <v/>
      </c>
      <c r="AW2" s="111" t="str">
        <f>IF('1Application'!AL52="","",IF('1Application'!AL52=0,'1Application'!F52,LEFT('1Application'!F52,'1Application'!AL52-1)))</f>
        <v/>
      </c>
      <c r="AX2" s="111" t="str">
        <f>IF('1Application'!AL54="","",IF('1Application'!AL54=0,'1Application'!AH52,LEFT('1Application'!AH52,'1Application'!AL54-1)))</f>
        <v/>
      </c>
      <c r="AY2" s="121" t="str">
        <f>IF('1Application'!AL55="","",IF('1Application'!AL55=0,'1Application'!F54,LEFT('1Application'!F54,'1Application'!AL55-1)))</f>
        <v/>
      </c>
      <c r="AZ2" s="111" t="str">
        <f>IF('1Application'!AL53="","",IF('1Application'!AL53=0,'1Application'!X52,LEFT('1Application'!X52,'1Application'!AL53-1)))</f>
        <v/>
      </c>
      <c r="BA2" s="111" t="str">
        <f>IF('1Application'!AL58="","",IF('1Application'!AL58=0,'1Application'!I58,LEFT('1Application'!I58,'1Application'!AL58-1)))</f>
        <v/>
      </c>
      <c r="BB2" s="111" t="str">
        <f>IF('1Application'!AL60="","",IF('1Application'!AL60=0,'1Application'!T60,LEFT('1Application'!T60,'1Application'!AL60-1)))</f>
        <v/>
      </c>
      <c r="BC2" s="111" t="str">
        <f>IF('1Application'!AL59="","",IF('1Application'!AL59=0,'1Application'!AD58,LEFT('1Application'!AD58,'1Application'!AL59-1)))</f>
        <v/>
      </c>
      <c r="BD2" s="111" t="str">
        <f>IF('1Application'!AL61="","",IF('1Application'!AL61=0,'1Application'!AD60,LEFT('1Application'!AD60,'1Application'!AL61-1)))</f>
        <v/>
      </c>
      <c r="BE2" s="111" t="str">
        <f>IF('1Application'!AL52="","",IF('1Application'!AL52=0,"",MID('1Application'!F52,'1Application'!AL52+1,LEN('1Application'!F52)-'1Application'!AL52)))</f>
        <v/>
      </c>
      <c r="BF2" s="111" t="str">
        <f>IF(OR(BE2="",'1Application'!AL54=""),"",IF('1Application'!AL54=0,AX2,MID('1Application'!AH52,'1Application'!AL54+1,LEN('1Application'!AH52)-'1Application'!AL54)))</f>
        <v/>
      </c>
      <c r="BG2" s="111" t="str">
        <f>IF(OR(BE2="",'1Application'!AL55=""),"",IF('1Application'!AL55=0,AY2,MID('1Application'!F54,'1Application'!AL55+1,LEN('1Application'!F54)-'1Application'!AL55)))</f>
        <v/>
      </c>
      <c r="BH2" s="111" t="str">
        <f>IF(OR(BE2="",'1Application'!AL53=""),"",IF('1Application'!AL53=0,AZ2,MID('1Application'!X52,'1Application'!AL53+1,LEN('1Application'!X52)-'1Application'!AL53)))</f>
        <v/>
      </c>
      <c r="BI2" s="111" t="str">
        <f>IF(OR(BE2="",'1Application'!AL58=""),"",IF('1Application'!AL58=0,BA2,MID('1Application'!I58,'1Application'!AL58+1,LEN('1Application'!I58)-'1Application'!AL58)))</f>
        <v/>
      </c>
      <c r="BJ2" s="111" t="str">
        <f>IF(OR(BE2="",'1Application'!AL60=""),"",IF('1Application'!AL60=0,BB2,MID('1Application'!T60,'1Application'!AL60+1,LEN('1Application'!T60)-'1Application'!AL60)))</f>
        <v/>
      </c>
      <c r="BK2" s="111" t="str">
        <f>IF(OR(BE2="",'1Application'!AL59=""),"",IF('1Application'!AL59=0,BC2,MID('1Application'!AD58,'1Application'!AL59+1,LEN('1Application'!AD58)-'1Application'!AL59)))</f>
        <v/>
      </c>
      <c r="BL2" s="111" t="str">
        <f>IF(OR(BE2="",'1Application'!AL61=""),"",IF('1Application'!AL61=0,"ERROR",MID('1Application'!AD60,'1Application'!AL61+1,LEN('1Application'!AD60)-'1Application'!AL61)))</f>
        <v/>
      </c>
      <c r="BM2" s="111" t="str">
        <f>IF('3Purpose'!AL50=0,"",CHOOSE('3Purpose'!AL50,"進学","帰国","就職","その他"))</f>
        <v/>
      </c>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73"/>
    </row>
    <row r="3" spans="1:117" s="38" customFormat="1" ht="25.5" customHeight="1">
      <c r="A3" s="129"/>
      <c r="B3" s="129"/>
      <c r="C3" s="129"/>
      <c r="D3" s="129"/>
      <c r="E3" s="129"/>
      <c r="F3" s="129"/>
      <c r="G3" s="129"/>
      <c r="H3" s="129"/>
      <c r="I3" s="129"/>
      <c r="J3" s="129"/>
      <c r="K3" s="129"/>
      <c r="L3" s="130"/>
      <c r="M3" s="129"/>
      <c r="N3" s="131"/>
      <c r="O3" s="129"/>
      <c r="P3" s="129"/>
      <c r="Q3" s="129"/>
      <c r="R3" s="129"/>
      <c r="S3" s="129"/>
      <c r="T3" s="129"/>
      <c r="U3" s="129"/>
      <c r="V3" s="129"/>
      <c r="W3" s="129"/>
      <c r="X3" s="130"/>
      <c r="Y3" s="130"/>
      <c r="Z3" s="129"/>
      <c r="AA3" s="129"/>
      <c r="AB3" s="129"/>
      <c r="AC3" s="129"/>
      <c r="AD3" s="129"/>
      <c r="AE3" s="129"/>
      <c r="AF3" s="129"/>
      <c r="AG3" s="129"/>
      <c r="AH3" s="129"/>
      <c r="AI3" s="132"/>
      <c r="AJ3" s="129"/>
      <c r="AK3" s="133"/>
      <c r="AL3" s="146"/>
      <c r="AM3" s="129"/>
      <c r="AN3" s="133"/>
      <c r="AO3" s="133"/>
      <c r="AP3" s="129"/>
      <c r="AQ3" s="129"/>
      <c r="AR3" s="129"/>
      <c r="AS3" s="129"/>
      <c r="AT3" s="129"/>
      <c r="AU3" s="129"/>
      <c r="AV3" s="129"/>
      <c r="AW3" s="129"/>
      <c r="AX3" s="129"/>
      <c r="AY3" s="129"/>
      <c r="AZ3" s="129"/>
      <c r="BA3" s="129"/>
      <c r="BB3" s="134"/>
      <c r="BC3" s="129"/>
      <c r="BD3" s="129"/>
      <c r="BE3" s="129"/>
      <c r="BF3" s="129"/>
      <c r="BG3" s="129"/>
      <c r="BH3" s="129"/>
      <c r="BI3" s="129"/>
      <c r="BJ3" s="135"/>
      <c r="BK3" s="129"/>
      <c r="BL3" s="129"/>
      <c r="BM3" s="129"/>
    </row>
    <row r="4" spans="1:117" s="41" customFormat="1" ht="30.75" customHeight="1">
      <c r="A4" s="39"/>
      <c r="B4" s="39"/>
      <c r="C4" s="40"/>
      <c r="E4" s="39"/>
      <c r="G4" s="42"/>
      <c r="L4" s="108"/>
      <c r="X4" s="827" t="s">
        <v>405</v>
      </c>
      <c r="Y4" s="827"/>
      <c r="Z4" s="109"/>
      <c r="AA4" s="235" t="s">
        <v>406</v>
      </c>
      <c r="AB4" s="110"/>
      <c r="AF4" s="159">
        <f>IF(AND(AF3="在学中",AI3&lt;=B3),2,1)</f>
        <v>1</v>
      </c>
      <c r="AR4" s="88"/>
      <c r="AS4" s="88"/>
      <c r="AT4" s="136" t="s">
        <v>234</v>
      </c>
      <c r="AU4" s="89"/>
      <c r="AV4" s="104"/>
      <c r="AW4" s="157" t="s">
        <v>394</v>
      </c>
      <c r="AX4" s="89"/>
      <c r="AY4" s="136" t="s">
        <v>235</v>
      </c>
      <c r="AZ4" s="104"/>
      <c r="BC4" s="106" t="s">
        <v>236</v>
      </c>
      <c r="BD4" s="103"/>
      <c r="BF4" s="89"/>
      <c r="BG4" s="105" t="s">
        <v>235</v>
      </c>
      <c r="BH4" s="104"/>
      <c r="BK4" s="106" t="s">
        <v>236</v>
      </c>
      <c r="BL4" s="103"/>
      <c r="BM4" s="105" t="s">
        <v>235</v>
      </c>
      <c r="BN4" s="104"/>
    </row>
    <row r="5" spans="1:117" ht="18" customHeight="1">
      <c r="A5" s="807" t="s">
        <v>128</v>
      </c>
      <c r="B5" s="807" t="s">
        <v>246</v>
      </c>
      <c r="C5" s="807" t="s">
        <v>174</v>
      </c>
      <c r="D5" s="819" t="s">
        <v>247</v>
      </c>
      <c r="E5" s="823"/>
      <c r="F5" s="823"/>
      <c r="G5" s="823"/>
      <c r="H5" s="823"/>
      <c r="I5" s="823"/>
      <c r="J5" s="820"/>
      <c r="K5" s="819" t="s">
        <v>248</v>
      </c>
      <c r="L5" s="820"/>
      <c r="M5" s="824" t="s">
        <v>130</v>
      </c>
      <c r="N5" s="825"/>
      <c r="O5" s="825"/>
      <c r="P5" s="826"/>
      <c r="Q5" s="828" t="s">
        <v>249</v>
      </c>
      <c r="R5" s="834" t="s">
        <v>250</v>
      </c>
      <c r="S5" s="835"/>
      <c r="T5" s="836" t="s">
        <v>251</v>
      </c>
      <c r="U5" s="836" t="s">
        <v>252</v>
      </c>
      <c r="V5" s="842" t="s">
        <v>253</v>
      </c>
      <c r="W5" s="843"/>
      <c r="X5" s="843"/>
      <c r="Y5" s="844"/>
      <c r="Z5" s="845" t="s">
        <v>254</v>
      </c>
      <c r="AA5" s="846"/>
      <c r="AB5" s="846"/>
      <c r="AC5" s="846"/>
      <c r="AD5" s="846"/>
      <c r="AE5" s="847"/>
      <c r="AF5" s="839" t="s">
        <v>256</v>
      </c>
      <c r="AG5" s="840"/>
      <c r="AH5" s="841"/>
      <c r="AI5" s="831" t="s">
        <v>255</v>
      </c>
      <c r="AJ5" s="832"/>
      <c r="AK5" s="832"/>
      <c r="AL5" s="832"/>
      <c r="AM5" s="832"/>
      <c r="AN5" s="832"/>
      <c r="AO5" s="832"/>
      <c r="AP5" s="832"/>
      <c r="AQ5" s="832"/>
      <c r="AR5" s="832"/>
      <c r="AS5" s="832"/>
      <c r="AT5" s="833"/>
      <c r="AU5" s="813" t="s">
        <v>129</v>
      </c>
      <c r="AV5" s="814"/>
      <c r="AW5" s="814"/>
      <c r="AX5" s="814"/>
      <c r="AY5" s="814"/>
      <c r="AZ5" s="814"/>
      <c r="BA5" s="814"/>
      <c r="BB5" s="814"/>
      <c r="BC5" s="814"/>
      <c r="BD5" s="814"/>
      <c r="BE5" s="814"/>
      <c r="BF5" s="814"/>
      <c r="BG5" s="814"/>
      <c r="BH5" s="815"/>
      <c r="BI5" s="810" t="s">
        <v>295</v>
      </c>
      <c r="BJ5" s="811"/>
      <c r="BK5" s="811"/>
      <c r="BL5" s="811"/>
      <c r="BM5" s="811"/>
      <c r="BN5" s="811"/>
      <c r="BO5" s="811"/>
      <c r="BP5" s="811"/>
      <c r="BQ5" s="812"/>
    </row>
    <row r="6" spans="1:117" ht="18" customHeight="1">
      <c r="A6" s="808"/>
      <c r="B6" s="808"/>
      <c r="C6" s="809"/>
      <c r="D6" s="821" t="s">
        <v>257</v>
      </c>
      <c r="E6" s="179" t="s">
        <v>171</v>
      </c>
      <c r="F6" s="180" t="s">
        <v>170</v>
      </c>
      <c r="G6" s="178" t="s">
        <v>258</v>
      </c>
      <c r="H6" s="178" t="s">
        <v>259</v>
      </c>
      <c r="I6" s="178" t="s">
        <v>260</v>
      </c>
      <c r="J6" s="181" t="s">
        <v>169</v>
      </c>
      <c r="K6" s="181" t="s">
        <v>168</v>
      </c>
      <c r="L6" s="181" t="s">
        <v>261</v>
      </c>
      <c r="M6" s="182" t="s">
        <v>175</v>
      </c>
      <c r="N6" s="182" t="s">
        <v>262</v>
      </c>
      <c r="O6" s="182" t="s">
        <v>263</v>
      </c>
      <c r="P6" s="182" t="s">
        <v>264</v>
      </c>
      <c r="Q6" s="829"/>
      <c r="R6" s="183" t="s">
        <v>265</v>
      </c>
      <c r="S6" s="184" t="s">
        <v>395</v>
      </c>
      <c r="T6" s="837"/>
      <c r="U6" s="837"/>
      <c r="V6" s="185" t="s">
        <v>266</v>
      </c>
      <c r="W6" s="186" t="s">
        <v>267</v>
      </c>
      <c r="X6" s="186" t="s">
        <v>268</v>
      </c>
      <c r="Y6" s="186" t="s">
        <v>269</v>
      </c>
      <c r="Z6" s="187" t="s">
        <v>411</v>
      </c>
      <c r="AA6" s="188" t="s">
        <v>270</v>
      </c>
      <c r="AB6" s="845" t="s">
        <v>271</v>
      </c>
      <c r="AC6" s="846"/>
      <c r="AD6" s="846"/>
      <c r="AE6" s="847"/>
      <c r="AF6" s="189" t="s">
        <v>382</v>
      </c>
      <c r="AG6" s="189" t="s">
        <v>384</v>
      </c>
      <c r="AH6" s="189" t="s">
        <v>386</v>
      </c>
      <c r="AI6" s="190" t="s">
        <v>272</v>
      </c>
      <c r="AJ6" s="831" t="s">
        <v>273</v>
      </c>
      <c r="AK6" s="832"/>
      <c r="AL6" s="832"/>
      <c r="AM6" s="832"/>
      <c r="AN6" s="832"/>
      <c r="AO6" s="832"/>
      <c r="AP6" s="832"/>
      <c r="AQ6" s="832"/>
      <c r="AR6" s="833"/>
      <c r="AS6" s="191" t="s">
        <v>390</v>
      </c>
      <c r="AT6" s="191" t="s">
        <v>274</v>
      </c>
      <c r="AU6" s="192" t="s">
        <v>353</v>
      </c>
      <c r="AV6" s="193" t="s">
        <v>355</v>
      </c>
      <c r="AW6" s="194" t="s">
        <v>357</v>
      </c>
      <c r="AX6" s="193" t="s">
        <v>359</v>
      </c>
      <c r="AY6" s="193" t="s">
        <v>361</v>
      </c>
      <c r="AZ6" s="193" t="s">
        <v>363</v>
      </c>
      <c r="BA6" s="193" t="s">
        <v>365</v>
      </c>
      <c r="BB6" s="192" t="s">
        <v>367</v>
      </c>
      <c r="BC6" s="193" t="s">
        <v>369</v>
      </c>
      <c r="BD6" s="194" t="s">
        <v>371</v>
      </c>
      <c r="BE6" s="193" t="s">
        <v>373</v>
      </c>
      <c r="BF6" s="193" t="s">
        <v>375</v>
      </c>
      <c r="BG6" s="193" t="s">
        <v>377</v>
      </c>
      <c r="BH6" s="193" t="s">
        <v>379</v>
      </c>
      <c r="BI6" s="195" t="s">
        <v>296</v>
      </c>
      <c r="BJ6" s="196" t="s">
        <v>297</v>
      </c>
      <c r="BK6" s="197" t="s">
        <v>298</v>
      </c>
      <c r="BL6" s="195" t="s">
        <v>299</v>
      </c>
      <c r="BM6" s="196" t="s">
        <v>300</v>
      </c>
      <c r="BN6" s="197" t="s">
        <v>301</v>
      </c>
      <c r="BO6" s="195" t="s">
        <v>302</v>
      </c>
      <c r="BP6" s="196" t="s">
        <v>303</v>
      </c>
      <c r="BQ6" s="197" t="s">
        <v>304</v>
      </c>
    </row>
    <row r="7" spans="1:117" ht="18" customHeight="1">
      <c r="A7" s="809"/>
      <c r="B7" s="809"/>
      <c r="C7" s="198" t="s">
        <v>275</v>
      </c>
      <c r="D7" s="822"/>
      <c r="E7" s="181" t="s">
        <v>276</v>
      </c>
      <c r="F7" s="199" t="s">
        <v>277</v>
      </c>
      <c r="G7" s="181" t="s">
        <v>278</v>
      </c>
      <c r="H7" s="181"/>
      <c r="I7" s="181"/>
      <c r="J7" s="181" t="s">
        <v>314</v>
      </c>
      <c r="K7" s="181" t="s">
        <v>317</v>
      </c>
      <c r="L7" s="181" t="s">
        <v>279</v>
      </c>
      <c r="M7" s="200"/>
      <c r="N7" s="182" t="s">
        <v>221</v>
      </c>
      <c r="O7" s="182" t="s">
        <v>280</v>
      </c>
      <c r="P7" s="182" t="s">
        <v>242</v>
      </c>
      <c r="Q7" s="830"/>
      <c r="R7" s="183" t="s">
        <v>381</v>
      </c>
      <c r="S7" s="184" t="s">
        <v>396</v>
      </c>
      <c r="T7" s="838"/>
      <c r="U7" s="838"/>
      <c r="V7" s="201" t="s">
        <v>281</v>
      </c>
      <c r="W7" s="202" t="s">
        <v>389</v>
      </c>
      <c r="X7" s="202" t="s">
        <v>390</v>
      </c>
      <c r="Y7" s="202"/>
      <c r="Z7" s="187" t="s">
        <v>393</v>
      </c>
      <c r="AA7" s="203" t="s">
        <v>282</v>
      </c>
      <c r="AB7" s="188" t="s">
        <v>283</v>
      </c>
      <c r="AC7" s="188" t="s">
        <v>391</v>
      </c>
      <c r="AD7" s="188" t="s">
        <v>392</v>
      </c>
      <c r="AE7" s="188" t="s">
        <v>284</v>
      </c>
      <c r="AF7" s="204" t="s">
        <v>383</v>
      </c>
      <c r="AG7" s="204" t="s">
        <v>385</v>
      </c>
      <c r="AH7" s="204" t="s">
        <v>387</v>
      </c>
      <c r="AI7" s="190" t="s">
        <v>388</v>
      </c>
      <c r="AJ7" s="205" t="s">
        <v>257</v>
      </c>
      <c r="AK7" s="206" t="s">
        <v>248</v>
      </c>
      <c r="AL7" s="207" t="s">
        <v>164</v>
      </c>
      <c r="AM7" s="206" t="s">
        <v>169</v>
      </c>
      <c r="AN7" s="206" t="s">
        <v>285</v>
      </c>
      <c r="AO7" s="207" t="s">
        <v>286</v>
      </c>
      <c r="AP7" s="206" t="s">
        <v>287</v>
      </c>
      <c r="AQ7" s="206" t="s">
        <v>126</v>
      </c>
      <c r="AR7" s="206" t="s">
        <v>288</v>
      </c>
      <c r="AS7" s="177" t="s">
        <v>407</v>
      </c>
      <c r="AT7" s="177" t="s">
        <v>408</v>
      </c>
      <c r="AU7" s="192" t="s">
        <v>354</v>
      </c>
      <c r="AV7" s="193" t="s">
        <v>356</v>
      </c>
      <c r="AW7" s="194" t="s">
        <v>358</v>
      </c>
      <c r="AX7" s="193" t="s">
        <v>360</v>
      </c>
      <c r="AY7" s="193" t="s">
        <v>362</v>
      </c>
      <c r="AZ7" s="193" t="s">
        <v>364</v>
      </c>
      <c r="BA7" s="193" t="s">
        <v>366</v>
      </c>
      <c r="BB7" s="192" t="s">
        <v>368</v>
      </c>
      <c r="BC7" s="193" t="s">
        <v>370</v>
      </c>
      <c r="BD7" s="194" t="s">
        <v>372</v>
      </c>
      <c r="BE7" s="193" t="s">
        <v>374</v>
      </c>
      <c r="BF7" s="193" t="s">
        <v>376</v>
      </c>
      <c r="BG7" s="193" t="s">
        <v>378</v>
      </c>
      <c r="BH7" s="193" t="s">
        <v>380</v>
      </c>
      <c r="BI7" s="195" t="s">
        <v>305</v>
      </c>
      <c r="BJ7" s="196" t="s">
        <v>306</v>
      </c>
      <c r="BK7" s="197" t="s">
        <v>307</v>
      </c>
      <c r="BL7" s="195" t="s">
        <v>308</v>
      </c>
      <c r="BM7" s="196" t="s">
        <v>309</v>
      </c>
      <c r="BN7" s="197" t="s">
        <v>310</v>
      </c>
      <c r="BO7" s="195" t="s">
        <v>311</v>
      </c>
      <c r="BP7" s="196" t="s">
        <v>312</v>
      </c>
      <c r="BQ7" s="197" t="s">
        <v>313</v>
      </c>
    </row>
    <row r="8" spans="1:117" ht="14.25" customHeight="1">
      <c r="A8" s="90" t="str">
        <f>IF(E3="","",E3)</f>
        <v/>
      </c>
      <c r="B8" s="90" t="str">
        <f>IF(F3="","",F3)</f>
        <v/>
      </c>
      <c r="C8" s="107" t="str">
        <f>IF(G3="","",G3)</f>
        <v/>
      </c>
      <c r="D8" s="91" t="str">
        <f>IF(I3="","",I3)</f>
        <v/>
      </c>
      <c r="E8" s="92" t="str">
        <f>IF(J3="","",J3)</f>
        <v/>
      </c>
      <c r="F8" s="94" t="str">
        <f>IF(K3="","",K3)</f>
        <v/>
      </c>
      <c r="G8" s="93" t="str">
        <f>IF(F8="","",YEAR(F8))</f>
        <v/>
      </c>
      <c r="H8" s="93" t="str">
        <f>IF(F8="","",MONTH(F8))</f>
        <v/>
      </c>
      <c r="I8" s="93" t="str">
        <f>IF(F8="","",DAY(F8))</f>
        <v/>
      </c>
      <c r="J8" s="91" t="str">
        <f>IF(L3="","",L3)</f>
        <v/>
      </c>
      <c r="K8" s="91" t="str">
        <f>IF(M3="","",M3)</f>
        <v/>
      </c>
      <c r="L8" s="91" t="str">
        <f>IF(O3="","",O3)</f>
        <v/>
      </c>
      <c r="M8" s="137" t="str">
        <f>IF(S3="","",S3)</f>
        <v/>
      </c>
      <c r="N8" s="137" t="str">
        <f>IF(OR(T3="―",T3=""),"",YEAR(T3))</f>
        <v/>
      </c>
      <c r="O8" s="137" t="str">
        <f>IF(OR(T3="―",T3=""),"",MONTH(T3))</f>
        <v/>
      </c>
      <c r="P8" s="137" t="str">
        <f>IF(OR(T3="―",T3=""),"",DAY(T3))</f>
        <v/>
      </c>
      <c r="Q8" s="137" t="str">
        <f>IF(U3="","",U3)</f>
        <v/>
      </c>
      <c r="R8" s="138" t="str">
        <f>IF(V3="","",V3)</f>
        <v/>
      </c>
      <c r="S8" s="158" t="str">
        <f>IF(X3="","",X3)</f>
        <v/>
      </c>
      <c r="T8" s="95" t="str">
        <f>IF(B2="","",LOOKUP(MID(B2,5,2),{"01","04","07","10"},{"1.3年","2年","1.9年","1.6年"}))</f>
        <v/>
      </c>
      <c r="U8" s="95" t="str">
        <f>IF(AB3="","",AB3)</f>
        <v/>
      </c>
      <c r="V8" s="95" t="str">
        <f>IF(AD3="中学校",IF(AF3="","",AF3),IF(AF4=2,"在学中","卒業"))</f>
        <v>卒業</v>
      </c>
      <c r="W8" s="96" t="str">
        <f>IF(AD3="中学校",IF(AG3="","",AG3),IF(AF4=2,IF(AG3="","",AG3),IF(AC3="","",AC3)))</f>
        <v/>
      </c>
      <c r="X8" s="95" t="str">
        <f>IF(AD3="中学校",LEFT(AI3,4),IF(AF4=2,LEFT(AI3,4),LEFT(AE3,4)))</f>
        <v/>
      </c>
      <c r="Y8" s="95" t="str">
        <f>IF(AD3="中学校",RIGHT(AI3,2),IF(AF4=2,RIGHT(AI3,2),RIGHT(AE3,2)))</f>
        <v/>
      </c>
      <c r="Z8" s="139" t="str">
        <f>IF(AT3="","",AT3)</f>
        <v/>
      </c>
      <c r="AA8" s="140" t="str">
        <f>IF(AR3="","",AR3)</f>
        <v/>
      </c>
      <c r="AB8" s="140" t="str">
        <f>IF(AJ3="","",AJ3)</f>
        <v/>
      </c>
      <c r="AC8" s="156" t="str">
        <f>IF(AK3="","",AK3)</f>
        <v/>
      </c>
      <c r="AD8" s="156" t="str">
        <f>IF(AL3="","",IF(ISTEXT(AL3),"現在に至る",AL3))</f>
        <v/>
      </c>
      <c r="AE8" s="140" t="str">
        <f>IF(AM3="","",AM3)</f>
        <v/>
      </c>
      <c r="AF8" s="99" t="str">
        <f>IF(BM3="","",BM3)</f>
        <v/>
      </c>
      <c r="AG8" s="154" t="str">
        <f>IF($AF8="帰国","■","□")</f>
        <v>□</v>
      </c>
      <c r="AH8" s="154" t="str">
        <f>IF($AF8="その他","■","□")</f>
        <v>□</v>
      </c>
      <c r="AI8" s="141" t="str">
        <f>IF(AU3="","",AU3)</f>
        <v/>
      </c>
      <c r="AJ8" s="143" t="str">
        <f>IF(AW3="","",AW3)</f>
        <v/>
      </c>
      <c r="AK8" s="143" t="str">
        <f>IF(AY3="","",AY3)</f>
        <v/>
      </c>
      <c r="AL8" s="144" t="str">
        <f>IF(AZ3="","",AZ3)</f>
        <v/>
      </c>
      <c r="AM8" s="143" t="str">
        <f>IF(BB3="","",BB3)</f>
        <v/>
      </c>
      <c r="AN8" s="143" t="str">
        <f>IF(BA3="","",BA3)</f>
        <v/>
      </c>
      <c r="AO8" s="144" t="str">
        <f>IF(BC3="","",BC3)</f>
        <v/>
      </c>
      <c r="AP8" s="142" t="str">
        <f>IF(BD3="","",BD3)</f>
        <v/>
      </c>
      <c r="AQ8" s="98" t="str">
        <f>IF(BD4="","",BD4)</f>
        <v/>
      </c>
      <c r="AR8" s="143" t="str">
        <f>IF(AX4="","",AX4)</f>
        <v/>
      </c>
      <c r="AS8" s="145" t="str">
        <f>IF(AR8="その他",IF(AR9="その他",AZ4&amp;"/"&amp;BH4,AZ4),IF(AR9="その他",BH4,""))</f>
        <v/>
      </c>
      <c r="AT8" s="145" t="str">
        <f>IF(AI8="奨学金",IF(AU4="公益法人",IF(AV4="","",AV4),""),"")</f>
        <v/>
      </c>
      <c r="AU8" s="208" t="str">
        <f>IF(AA3="有",IF(HistoryAddition!A12="","",HistoryAddition!A12),"")</f>
        <v/>
      </c>
      <c r="AV8" s="100" t="str">
        <f>IF(AA3="有",IF(HistoryAddition!D12="","",HistoryAddition!D12),"無")</f>
        <v>無</v>
      </c>
      <c r="AW8" s="208" t="str">
        <f>IF(AA3="有",IF(HistoryAddition!K12="","",HistoryAddition!K12),"")</f>
        <v/>
      </c>
      <c r="AX8" s="100" t="str">
        <f>IF(AA3="有",IF(HistoryAddition!Q12="","",HistoryAddition!Q12),"")</f>
        <v/>
      </c>
      <c r="AY8" s="100" t="str">
        <f>IF(AA3="有",IF(HistoryAddition!U12="","",LEFT(HistoryAddition!U12,1)),"")</f>
        <v/>
      </c>
      <c r="AZ8" s="100" t="str">
        <f>IF(AA3="有",IF(HistoryAddition!X12="","",HistoryAddition!X12),"")</f>
        <v/>
      </c>
      <c r="BA8" s="100" t="str">
        <f>IF(AA3="有",IF(HistoryAddition!AF12="","",HistoryAddition!AF12),"")</f>
        <v/>
      </c>
      <c r="BB8" s="208" t="str">
        <f>IF(AA3="有",IF(HistoryAddition!A16="","",HistoryAddition!A16),"")</f>
        <v/>
      </c>
      <c r="BC8" s="100" t="str">
        <f>IF(AA3="有",IF(HistoryAddition!D16="","",HistoryAddition!D16),"")</f>
        <v/>
      </c>
      <c r="BD8" s="208" t="str">
        <f>IF(AA3="有",IF(HistoryAddition!K16="","",HistoryAddition!K16),"")</f>
        <v/>
      </c>
      <c r="BE8" s="100" t="str">
        <f>IF(AA3="有",IF(HistoryAddition!Q16="","",HistoryAddition!Q16),"")</f>
        <v/>
      </c>
      <c r="BF8" s="100" t="str">
        <f>IF(AA3="有",IF(HistoryAddition!U16="","",LEFT(HistoryAddition!U16,1)),"")</f>
        <v/>
      </c>
      <c r="BG8" s="100" t="str">
        <f>IF(AA3="有",IF(HistoryAddition!X16="","",HistoryAddition!X16),"")</f>
        <v/>
      </c>
      <c r="BH8" s="100" t="str">
        <f>IF(AA3="有",IF(HistoryAddition!AF16="","",HistoryAddition!AF16),"")</f>
        <v/>
      </c>
      <c r="BI8" s="209" t="str">
        <f>IFERROR(VLOOKUP(1,$B$26:$E$31,2,FALSE),IFERROR(VLOOKUP(1,$F$26:$I$29,2,FALSE),""))</f>
        <v/>
      </c>
      <c r="BJ8" s="209" t="str">
        <f>IFERROR(VLOOKUP(1,$B$26:$E$31,3,FALSE),IFERROR(VLOOKUP(1,$F$26:$I$29,3,FALSE),""))</f>
        <v/>
      </c>
      <c r="BK8" s="210" t="str">
        <f>IFERROR(VLOOKUP(1,$B$26:$E$31,4,FALSE),IFERROR(VLOOKUP(1,$F$26:$I$29,4,FALSE),""))</f>
        <v/>
      </c>
      <c r="BL8" s="209" t="str">
        <f>IFERROR(VLOOKUP(3,$B$26:$E$31,2,FALSE),IFERROR(VLOOKUP(3,$F$26:$I$29,2,FALSE),""))</f>
        <v/>
      </c>
      <c r="BM8" s="209" t="str">
        <f>IFERROR(VLOOKUP(3,$B$26:$E$31,3,FALSE),IFERROR(VLOOKUP(3,$F$26:$I$29,3,FALSE),""))</f>
        <v/>
      </c>
      <c r="BN8" s="210" t="str">
        <f>IFERROR(VLOOKUP(3,$B$26:$E$31,4,FALSE),IFERROR(VLOOKUP(3,$F$26:$I$29,4,FALSE),""))</f>
        <v/>
      </c>
      <c r="BO8" s="209" t="str">
        <f>IFERROR(VLOOKUP(5,$B$26:$E$31,2,FALSE),IFERROR(VLOOKUP(5,$F$26:$I$29,2,FALSE),""))</f>
        <v/>
      </c>
      <c r="BP8" s="209" t="str">
        <f>IFERROR(VLOOKUP(5,$B$26:$E$31,3,FALSE),IFERROR(VLOOKUP(5,$F$26:$I$29,3,FALSE),""))</f>
        <v/>
      </c>
      <c r="BQ8" s="210" t="str">
        <f>IFERROR(VLOOKUP(5,$B$26:$E$31,4,FALSE),IFERROR(VLOOKUP(5,$F$26:$I$29,4,FALSE),""))</f>
        <v/>
      </c>
    </row>
    <row r="9" spans="1:117" ht="14.25" customHeight="1">
      <c r="A9" s="101"/>
      <c r="B9" s="101"/>
      <c r="C9" s="107" t="str">
        <f>IF(B3="","",LEFT(B3,4)&amp;MID(B3,5,2))</f>
        <v/>
      </c>
      <c r="D9" s="91" t="str">
        <f>IF(H3="","",H3)</f>
        <v/>
      </c>
      <c r="E9" s="92" t="str">
        <f>IF(N3="","",N3)</f>
        <v/>
      </c>
      <c r="F9" s="152" t="str">
        <f>IF(D3="","",D3)</f>
        <v/>
      </c>
      <c r="G9" s="152"/>
      <c r="H9" s="152"/>
      <c r="I9" s="97"/>
      <c r="J9" s="91" t="str">
        <f>IF(Q3="","",Q3)</f>
        <v/>
      </c>
      <c r="K9" s="91" t="str">
        <f>IF(R3="","",R3)</f>
        <v/>
      </c>
      <c r="L9" s="91" t="str">
        <f>IF(P3="","",IF(P3=O3,"",P3))</f>
        <v/>
      </c>
      <c r="M9" s="97"/>
      <c r="N9" s="137" t="str">
        <f>IF(Z3="","",IF(Z3="有",Z3,""))</f>
        <v/>
      </c>
      <c r="O9" s="137" t="str">
        <f>IF(N9="有",IF(Z4="","",Z4),"")</f>
        <v/>
      </c>
      <c r="P9" s="137" t="str">
        <f>IF(N9="有",IF(AB4="",IF(Z4="","**","0"),AB4),"")</f>
        <v/>
      </c>
      <c r="Q9" s="97"/>
      <c r="R9" s="138" t="str">
        <f>IF(W3="","",W3)</f>
        <v/>
      </c>
      <c r="S9" s="158" t="str">
        <f>IF(Y3="","",Y3)</f>
        <v/>
      </c>
      <c r="T9" s="102" t="str">
        <f>IF(C3="","",C3)</f>
        <v/>
      </c>
      <c r="U9" s="102"/>
      <c r="V9" s="96" t="str">
        <f>IF(AD3="中学校",IF(AH3="","",AH3),IF(AF4=2,IF(AH3="","",AH3),IF(AD3="","",AD3)))</f>
        <v/>
      </c>
      <c r="W9" s="95" t="str">
        <f>IF(AD3="中学校","",IF(AF4=2,"",IF(AG3="","","（"&amp;AG3&amp;AF3&amp;"）")))</f>
        <v/>
      </c>
      <c r="X9" s="95" t="str">
        <f>IF(V9="その他",'1Application'!AB36:AI37,"")</f>
        <v/>
      </c>
      <c r="Y9" s="152"/>
      <c r="Z9" s="140" t="str">
        <f>IF(AJ3="","□","■")</f>
        <v>□</v>
      </c>
      <c r="AA9" s="140" t="str">
        <f>IF(AS3="","",AS3)</f>
        <v/>
      </c>
      <c r="AB9" s="140" t="str">
        <f>IF(AN3="","",AN3)</f>
        <v/>
      </c>
      <c r="AC9" s="156" t="str">
        <f>IF(AO3="","",AO3)</f>
        <v/>
      </c>
      <c r="AD9" s="156" t="str">
        <f>IF(AP3="","",IF(ISTEXT(AP3),"現在に至る",AP3))</f>
        <v/>
      </c>
      <c r="AE9" s="140" t="str">
        <f>IF(AQ3="","",AQ3)</f>
        <v/>
      </c>
      <c r="AF9" s="153" t="str">
        <f>IF($AF8="進学","■","□")</f>
        <v>□</v>
      </c>
      <c r="AG9" s="153" t="str">
        <f>IF($AF8="就職","■","□")</f>
        <v>□</v>
      </c>
      <c r="AH9" s="153" t="str">
        <f>IF(AH8="■",IF(BN4="","",BN4),"")</f>
        <v/>
      </c>
      <c r="AI9" s="211" t="str">
        <f>IF(AI8&lt;&gt;"",AV3,"")</f>
        <v/>
      </c>
      <c r="AJ9" s="143" t="str">
        <f>IF(BE3="","",BE3)</f>
        <v/>
      </c>
      <c r="AK9" s="143" t="str">
        <f>IF(BG3="","",BG3)</f>
        <v/>
      </c>
      <c r="AL9" s="143" t="str">
        <f>IF(BH3="","",BH3)</f>
        <v/>
      </c>
      <c r="AM9" s="143" t="str">
        <f>IF(BJ3="","",BJ3)</f>
        <v/>
      </c>
      <c r="AN9" s="143" t="str">
        <f>IF(BI3="","",BI3)</f>
        <v/>
      </c>
      <c r="AO9" s="143" t="str">
        <f>IF(BK3="","",BK3)</f>
        <v/>
      </c>
      <c r="AP9" s="143" t="str">
        <f>IF(BL3="","",BL3)</f>
        <v/>
      </c>
      <c r="AQ9" s="98" t="str">
        <f>IF(BL4="","",BL4)</f>
        <v/>
      </c>
      <c r="AR9" s="143" t="str">
        <f>IF(BF4="","",BF4)</f>
        <v/>
      </c>
      <c r="AS9" s="145" t="str">
        <f>IF(AU4="","",AU4)</f>
        <v/>
      </c>
      <c r="AT9" s="145" t="str">
        <f>IF(AI8="奨学金",IF(AU4="その他",IF(AV4="","",AV4),""),"")</f>
        <v/>
      </c>
      <c r="AU9" s="208" t="str">
        <f>IF(AA3="有",IF(HistoryAddition!A14="","",HistoryAddition!A14),"")</f>
        <v/>
      </c>
      <c r="AV9" s="100" t="str">
        <f>IF(AA3="有",IF(HistoryAddition!D14="","",HistoryAddition!D14),"")</f>
        <v/>
      </c>
      <c r="AW9" s="208" t="str">
        <f>IF(AA3="有",IF(HistoryAddition!K14="","",HistoryAddition!K14),"")</f>
        <v/>
      </c>
      <c r="AX9" s="100" t="str">
        <f>IF(AA3="有",IF(HistoryAddition!Q14="","",HistoryAddition!Q14),"")</f>
        <v/>
      </c>
      <c r="AY9" s="100" t="str">
        <f>IF(AA3="有",IF(HistoryAddition!U14="","",LEFT(HistoryAddition!U14,1)),"")</f>
        <v/>
      </c>
      <c r="AZ9" s="100" t="str">
        <f>IF(AA3="有",IF(HistoryAddition!X14="","",HistoryAddition!X14),"")</f>
        <v/>
      </c>
      <c r="BA9" s="100" t="str">
        <f>IF(AA3="有",IF(HistoryAddition!AF14="","",HistoryAddition!AF14),"")</f>
        <v/>
      </c>
      <c r="BB9" s="208" t="str">
        <f>IF(AA3="有",IF(HistoryAddition!A18="","",HistoryAddition!A18),"")</f>
        <v/>
      </c>
      <c r="BC9" s="100" t="str">
        <f>IF(AA3="有",IF(HistoryAddition!D18="","",HistoryAddition!D18),"")</f>
        <v/>
      </c>
      <c r="BD9" s="208" t="str">
        <f>IF(AA3="有",IF(HistoryAddition!K18="","",HistoryAddition!K18),"")</f>
        <v/>
      </c>
      <c r="BE9" s="100" t="str">
        <f>IF(AA3="有",IF(HistoryAddition!Q18="","",HistoryAddition!Q18),"")</f>
        <v/>
      </c>
      <c r="BF9" s="100" t="str">
        <f>IF(AA3="有",IF(HistoryAddition!U18="","",LEFT(HistoryAddition!U18,1)),"")</f>
        <v/>
      </c>
      <c r="BG9" s="100" t="str">
        <f>IF(AA3="有",IF(HistoryAddition!X18="","",HistoryAddition!X18),"")</f>
        <v/>
      </c>
      <c r="BH9" s="100" t="str">
        <f>IF(AA3="有",IF(HistoryAddition!AF18="","",HistoryAddition!AF18),"")</f>
        <v/>
      </c>
      <c r="BI9" s="209" t="str">
        <f>IFERROR(VLOOKUP(2,$B$26:$E$31,2,FALSE),IFERROR(VLOOKUP(2,$F$26:$I$29,2,FALSE),""))</f>
        <v/>
      </c>
      <c r="BJ9" s="209" t="str">
        <f>IFERROR(VLOOKUP(2,$B$26:$E$31,3,FALSE),IFERROR(VLOOKUP(2,$F$26:$I$29,3,FALSE),""))</f>
        <v/>
      </c>
      <c r="BK9" s="210" t="str">
        <f>IFERROR(VLOOKUP(2,$B$26:$E$31,4,FALSE),IFERROR(VLOOKUP(2,$F$26:$I$29,4,FALSE),""))</f>
        <v/>
      </c>
      <c r="BL9" s="209" t="str">
        <f>IFERROR(VLOOKUP(4,$B$26:$E$31,2,FALSE),IFERROR(VLOOKUP(4,$F$26:$I$29,2,FALSE),""))</f>
        <v/>
      </c>
      <c r="BM9" s="209" t="str">
        <f>IFERROR(VLOOKUP(4,$B$26:$E$31,3,FALSE),IFERROR(VLOOKUP(4,$F$26:$I$29,3,FALSE),""))</f>
        <v/>
      </c>
      <c r="BN9" s="210" t="str">
        <f>IFERROR(VLOOKUP(4,$B$26:$E$31,4,FALSE),IFERROR(VLOOKUP(4,$F$26:$I$29,4,FALSE),""))</f>
        <v/>
      </c>
      <c r="BO9" s="209" t="str">
        <f>IFERROR(VLOOKUP(6,$B$26:$E$31,2,FALSE),IFERROR(VLOOKUP(6,$F$26:$I$29,2,FALSE),""))</f>
        <v/>
      </c>
      <c r="BP9" s="209" t="str">
        <f>IFERROR(VLOOKUP(6,$B$26:$E$31,3,FALSE),IFERROR(VLOOKUP(6,$F$26:$I$29,3,FALSE),""))</f>
        <v/>
      </c>
      <c r="BQ9" s="210" t="str">
        <f>IFERROR(VLOOKUP(6,$B$26:$E$31,4,FALSE),IFERROR(VLOOKUP(6,$F$26:$I$29,4,FALSE),""))</f>
        <v/>
      </c>
    </row>
    <row r="10" spans="1:117" ht="14.25" customHeight="1">
      <c r="A10" s="212"/>
      <c r="C10" s="213"/>
      <c r="D10" s="213"/>
    </row>
    <row r="11" spans="1:117" ht="14.25" customHeight="1">
      <c r="B11" s="175" t="s">
        <v>181</v>
      </c>
      <c r="C11" s="214"/>
      <c r="D11" s="214"/>
      <c r="K11" s="175"/>
      <c r="CQ11" s="175"/>
    </row>
    <row r="12" spans="1:117" ht="14.25" customHeight="1">
      <c r="B12" s="175" t="s">
        <v>183</v>
      </c>
      <c r="C12" s="214"/>
      <c r="D12" s="214"/>
      <c r="AZ12" s="175"/>
    </row>
    <row r="13" spans="1:117" ht="14.25" customHeight="1">
      <c r="B13" s="175" t="s">
        <v>187</v>
      </c>
      <c r="C13" s="214"/>
      <c r="D13" s="214"/>
      <c r="AZ13" s="175"/>
    </row>
    <row r="14" spans="1:117" ht="14.25" customHeight="1">
      <c r="B14" s="175" t="s">
        <v>182</v>
      </c>
      <c r="C14" s="214"/>
      <c r="D14" s="214"/>
      <c r="AZ14" s="175"/>
    </row>
    <row r="15" spans="1:117" ht="14.25" customHeight="1">
      <c r="B15" s="175" t="s">
        <v>176</v>
      </c>
      <c r="C15" s="214"/>
      <c r="D15" s="214"/>
      <c r="K15" s="175"/>
      <c r="AZ15" s="175"/>
    </row>
    <row r="16" spans="1:117">
      <c r="B16" s="175" t="s">
        <v>243</v>
      </c>
      <c r="AZ16" s="175"/>
    </row>
    <row r="17" spans="1:12">
      <c r="B17" s="175" t="s">
        <v>244</v>
      </c>
    </row>
    <row r="18" spans="1:12">
      <c r="B18" s="175" t="s">
        <v>245</v>
      </c>
    </row>
    <row r="21" spans="1:12" ht="14.25" customHeight="1">
      <c r="A21" s="212" t="s">
        <v>403</v>
      </c>
      <c r="C21" s="214"/>
      <c r="D21" s="214"/>
      <c r="K21" s="175"/>
    </row>
    <row r="22" spans="1:12" ht="6" customHeight="1">
      <c r="A22" s="175"/>
      <c r="C22" s="214"/>
      <c r="D22" s="214"/>
      <c r="K22" s="175"/>
    </row>
    <row r="23" spans="1:12">
      <c r="B23" s="215" t="s">
        <v>399</v>
      </c>
      <c r="C23" s="216" t="str">
        <f>IF(L23="","",IF(L23&gt;L24,L23,L24))</f>
        <v/>
      </c>
      <c r="D23" s="217"/>
      <c r="G23" s="215"/>
      <c r="H23" s="218"/>
      <c r="J23" s="219"/>
      <c r="K23" s="220" t="s">
        <v>397</v>
      </c>
      <c r="L23" s="221" t="str">
        <f>IF('2History'!AL38=0,"",CHOOSE('2History'!AL38,'2History'!AC36,'2History'!AC38,'2History'!AC40,'2History'!AC42,'2History'!AC44))</f>
        <v/>
      </c>
    </row>
    <row r="24" spans="1:12" ht="14.25">
      <c r="B24" s="816" t="s">
        <v>293</v>
      </c>
      <c r="C24" s="817"/>
      <c r="D24" s="817"/>
      <c r="E24" s="818"/>
      <c r="F24" s="816" t="s">
        <v>294</v>
      </c>
      <c r="G24" s="817"/>
      <c r="H24" s="817"/>
      <c r="I24" s="818"/>
      <c r="K24" s="220" t="s">
        <v>398</v>
      </c>
      <c r="L24" s="221" t="str">
        <f>IF(OR('1Application'!$W$3="",'1Application'!$AA$3=""),"",DATEVALUE('1Application'!$W$3-5&amp;"/"&amp;TEXT('1Application'!$AA$3,"0#")))</f>
        <v/>
      </c>
    </row>
    <row r="25" spans="1:12" ht="15" customHeight="1">
      <c r="B25" s="222" t="s">
        <v>289</v>
      </c>
      <c r="C25" s="223" t="s">
        <v>290</v>
      </c>
      <c r="D25" s="224" t="s">
        <v>291</v>
      </c>
      <c r="E25" s="225" t="s">
        <v>292</v>
      </c>
      <c r="F25" s="226" t="s">
        <v>289</v>
      </c>
      <c r="G25" s="227" t="s">
        <v>290</v>
      </c>
      <c r="H25" s="228" t="s">
        <v>291</v>
      </c>
      <c r="I25" s="228" t="s">
        <v>292</v>
      </c>
      <c r="K25" s="220" t="s">
        <v>401</v>
      </c>
      <c r="L25" s="176">
        <f>12-COUNTBLANK(C26:C31)-COUNTBLANK(G26:G31)</f>
        <v>0</v>
      </c>
    </row>
    <row r="26" spans="1:12" ht="15" customHeight="1">
      <c r="B26" s="229" t="str">
        <f>IF(C26="","",IF(IFERROR(_xlfn.RANK.EQ(C26,($C$26:$C$31,$G$26:$G$31),1),"")+$L$26&gt;$L$25,IFERROR(_xlfn.RANK.EQ(C26,($C$26:$C$31,$G$26:$G$31),1),"")+$L$26-$L$25,""))</f>
        <v/>
      </c>
      <c r="C26" s="230" t="str">
        <f>IF('2History'!$W$50="","",'2History'!$W$50)</f>
        <v/>
      </c>
      <c r="D26" s="230" t="str">
        <f>IF('2History'!$AC$50="","",IF(ISTEXT('2History'!$AC$50),"現在に至る",'2History'!$AC$50))</f>
        <v/>
      </c>
      <c r="E26" s="231" t="str">
        <f>IF('2History'!$B$50="","",'2History'!$B$50)</f>
        <v/>
      </c>
      <c r="F26" s="232" t="str">
        <f>IF(G26="","",IF(IFERROR(_xlfn.RANK.EQ(G26,($C$26:$C$31,$G$26:$G$31),1),"")+$L$26&gt;$L$25,IFERROR(_xlfn.RANK.EQ(G26,($C$26:$C$31,$G$26:$G$31),1),"")+$L$26-$L$25,""))</f>
        <v/>
      </c>
      <c r="G26" s="233" t="str">
        <f>IF('3Purpose'!$Z$13="","",'3Purpose'!$Z$13)</f>
        <v/>
      </c>
      <c r="H26" s="233" t="str">
        <f>IF('3Purpose'!$AF$13="","",IF(ISTEXT('3Purpose'!$AF$13),"現在に至る",'3Purpose'!$AF$13))</f>
        <v/>
      </c>
      <c r="I26" s="234" t="str">
        <f>IF('3Purpose'!$B$13="","",'3Purpose'!$B$13)</f>
        <v/>
      </c>
      <c r="K26" s="220" t="s">
        <v>402</v>
      </c>
      <c r="L26" s="176">
        <f>COUNTIF(D26:D31,"&gt;"&amp;C23)+COUNTIF(D26:D31,"現在に至る")+COUNTIF(H26:H31,"&gt;"&amp;C23)+COUNTIF(H26:H31,"現在に至る")</f>
        <v>0</v>
      </c>
    </row>
    <row r="27" spans="1:12" ht="15" customHeight="1">
      <c r="B27" s="229" t="str">
        <f>IF(C27="","",IF(IFERROR(_xlfn.RANK.EQ(C27,($C$26:$C$31,$G$26:$G$31),1),"")+$L$26&gt;$L$25,IFERROR(_xlfn.RANK.EQ(C27,($C$26:$C$31,$G$26:$G$31),1),"")+$L$26-$L$25,""))</f>
        <v/>
      </c>
      <c r="C27" s="230" t="str">
        <f>IF('2History'!$W$52="","",'2History'!$W$52)</f>
        <v/>
      </c>
      <c r="D27" s="230" t="str">
        <f>IF('2History'!$AC$52="","",IF(ISTEXT('2History'!$AC$52),"現在に至る",'2History'!$AC$52))</f>
        <v/>
      </c>
      <c r="E27" s="231" t="str">
        <f>IF('2History'!$B$52="","",'2History'!$B$52)</f>
        <v/>
      </c>
      <c r="F27" s="232" t="str">
        <f>IF(G27="","",IF(IFERROR(_xlfn.RANK.EQ(G27,($C$26:$C$31,$G$26:$G$31),1),"")+$L$26&gt;$L$25,IFERROR(_xlfn.RANK.EQ(G27,($C$26:$C$31,$G$26:$G$31),1),"")+$L$26-$L$25,""))</f>
        <v/>
      </c>
      <c r="G27" s="233" t="str">
        <f>IF('3Purpose'!$Z$15="","",'3Purpose'!$Z$15)</f>
        <v/>
      </c>
      <c r="H27" s="233" t="str">
        <f>IF('3Purpose'!$AF$15="","",IF(ISTEXT('3Purpose'!$AF$15),"現在に至る",'3Purpose'!$AF$15))</f>
        <v/>
      </c>
      <c r="I27" s="234" t="str">
        <f>IF('3Purpose'!$B$15="","",'3Purpose'!$B$15)</f>
        <v/>
      </c>
    </row>
    <row r="28" spans="1:12" ht="15" customHeight="1">
      <c r="B28" s="229" t="str">
        <f>IF(C28="","",IF(IFERROR(_xlfn.RANK.EQ(C28,($C$26:$C$31,$G$26:$G$31),1),"")+$L$26&gt;$L$25,IFERROR(_xlfn.RANK.EQ(C28,($C$26:$C$31,$G$26:$G$31),1),"")+$L$26-$L$25,""))</f>
        <v/>
      </c>
      <c r="C28" s="230" t="str">
        <f>IF('2History'!$W$54="","",'2History'!$W$54)</f>
        <v/>
      </c>
      <c r="D28" s="230" t="str">
        <f>IF('2History'!$AC$54="","",IF(ISTEXT('2History'!$AC$54),"現在に至る",'2History'!$AC$54))</f>
        <v/>
      </c>
      <c r="E28" s="231" t="str">
        <f>IF('2History'!$B$54="","",'2History'!$B$54)</f>
        <v/>
      </c>
      <c r="F28" s="232" t="str">
        <f>IF(G28="","",IF(IFERROR(_xlfn.RANK.EQ(G28,($C$26:$C$31,$G$26:$G$31),1),"")+$L$26&gt;$L$25,IFERROR(_xlfn.RANK.EQ(G28,($C$26:$C$31,$G$26:$G$31),1),"")+$L$26-$L$25,""))</f>
        <v/>
      </c>
      <c r="G28" s="233" t="str">
        <f>IF(HistoryAddition!$Z$38="","",HistoryAddition!$Z$38)</f>
        <v/>
      </c>
      <c r="H28" s="233" t="str">
        <f>IF(HistoryAddition!$AF$38="","",IF(ISTEXT(HistoryAddition!$AF$38),"現在に至る",HistoryAddition!$AF$38))</f>
        <v/>
      </c>
      <c r="I28" s="234" t="str">
        <f>IF(HistoryAddition!$B$38="","",HistoryAddition!$B$38)</f>
        <v/>
      </c>
    </row>
    <row r="29" spans="1:12" ht="15" customHeight="1">
      <c r="B29" s="229" t="str">
        <f>IF(C29="","",IF(IFERROR(_xlfn.RANK.EQ(C29,($C$26:$C$31,$G$26:$G$31),1),"")+$L$26&gt;$L$25,IFERROR(_xlfn.RANK.EQ(C29,($C$26:$C$31,$G$26:$G$31),1),"")+$L$26-$L$25,""))</f>
        <v/>
      </c>
      <c r="C29" s="230" t="str">
        <f>IF('2History'!$W$56="","",'2History'!$W$56)</f>
        <v/>
      </c>
      <c r="D29" s="230" t="str">
        <f>IF('2History'!$AC$56="","",IF(ISTEXT('2History'!$AC$56),"現在に至る",'2History'!$AC$56))</f>
        <v/>
      </c>
      <c r="E29" s="231" t="str">
        <f>IF('2History'!$B$56="","",'2History'!$B$56)</f>
        <v/>
      </c>
      <c r="F29" s="232" t="str">
        <f>IF(G29="","",IF(IFERROR(_xlfn.RANK.EQ(G29,($C$26:$C$31,$G$26:$G$31),1),"")+$L$26&gt;$L$25,IFERROR(_xlfn.RANK.EQ(G29,($C$26:$C$31,$G$26:$G$31),1),"")+$L$26-$L$25,""))</f>
        <v/>
      </c>
      <c r="G29" s="233" t="str">
        <f>IF(HistoryAddition!$Z$40="","",HistoryAddition!$Z$40)</f>
        <v/>
      </c>
      <c r="H29" s="233" t="str">
        <f>IF(HistoryAddition!$AF$40="","",IF(ISTEXT(HistoryAddition!$AF$40),"現在に至る",HistoryAddition!$AF$40))</f>
        <v/>
      </c>
      <c r="I29" s="234" t="str">
        <f>IF(HistoryAddition!$B$40="","",HistoryAddition!$B$40)</f>
        <v/>
      </c>
    </row>
    <row r="30" spans="1:12" ht="15" customHeight="1">
      <c r="B30" s="229" t="str">
        <f>IF(C30="","",IF(IFERROR(_xlfn.RANK.EQ(C30,($C$26:$C$31,$G$26:$G$31),1),"")+$L$26&gt;$L$25,IFERROR(_xlfn.RANK.EQ(C30,($C$26:$C$31,$G$26:$G$31),1),"")+$L$26-$L$25,""))</f>
        <v/>
      </c>
      <c r="C30" s="230" t="str">
        <f>IF(HistoryAddition!$W$24="","",HistoryAddition!$W$24)</f>
        <v/>
      </c>
      <c r="D30" s="230" t="str">
        <f>IF(HistoryAddition!$AC$24="","",IF(ISTEXT(HistoryAddition!$AC$24),"現在に至る",HistoryAddition!$AC$24))</f>
        <v/>
      </c>
      <c r="E30" s="231" t="str">
        <f>IF(HistoryAddition!$B$24="","",HistoryAddition!$B$24)</f>
        <v/>
      </c>
      <c r="F30" s="232" t="str">
        <f>IF(G30="","",IF(IFERROR(_xlfn.RANK.EQ(G30,($C$26:$C$31,$G$26:$G$31),1),"")+$L$26&gt;$L$25,IFERROR(_xlfn.RANK.EQ(G30,($C$26:$C$31,$G$26:$G$31),1),"")+$L$26-$L$25,""))</f>
        <v/>
      </c>
      <c r="G30" s="233" t="str">
        <f>IF(HistoryAddition!$Z$42="","",HistoryAddition!$Z$42)</f>
        <v/>
      </c>
      <c r="H30" s="233" t="str">
        <f>IF(HistoryAddition!$AF$42="","",IF(ISTEXT(HistoryAddition!$AF$42),"現在に至る",HistoryAddition!$AF$42))</f>
        <v/>
      </c>
      <c r="I30" s="234" t="str">
        <f>IF(HistoryAddition!$B$42="","",HistoryAddition!$B$42)</f>
        <v/>
      </c>
    </row>
    <row r="31" spans="1:12" ht="15" customHeight="1">
      <c r="B31" s="229" t="str">
        <f>IF(C31="","",IF(IFERROR(_xlfn.RANK.EQ(C31,($C$26:$C$31,$G$26:$G$31),1),"")+$L$26&gt;$L$25,IFERROR(_xlfn.RANK.EQ(C31,($C$26:$C$31,$G$26:$G$31),1),"")+$L$26-$L$25,""))</f>
        <v/>
      </c>
      <c r="C31" s="230" t="str">
        <f>IF(HistoryAddition!$W$26="","",HistoryAddition!$W$26)</f>
        <v/>
      </c>
      <c r="D31" s="230" t="str">
        <f>IF(HistoryAddition!$AC$26="","",IF(ISTEXT(HistoryAddition!$AC$26),"現在に至る",HistoryAddition!$AC$26))</f>
        <v/>
      </c>
      <c r="E31" s="231" t="str">
        <f>IF(HistoryAddition!$B$26="","",HistoryAddition!$B$26)</f>
        <v/>
      </c>
      <c r="F31" s="232" t="str">
        <f>IF(G31="","",IF(IFERROR(_xlfn.RANK.EQ(G31,($C$26:$C$31,$G$26:$G$31),1),"")+$L$26&gt;$L$25,IFERROR(_xlfn.RANK.EQ(G31,($C$26:$C$31,$G$26:$G$31),1),"")+$L$26-$L$25,""))</f>
        <v/>
      </c>
      <c r="G31" s="233" t="str">
        <f>IF(HistoryAddition!$Z$44="","",HistoryAddition!$Z$44)</f>
        <v/>
      </c>
      <c r="H31" s="233" t="str">
        <f>IF(HistoryAddition!$AF$44="","",IF(ISTEXT(HistoryAddition!$AF$44),"現在に至る",HistoryAddition!$AF$44))</f>
        <v/>
      </c>
      <c r="I31" s="234" t="str">
        <f>IF(HistoryAddition!$B$44="","",HistoryAddition!$B$44)</f>
        <v/>
      </c>
    </row>
  </sheetData>
  <sheetProtection algorithmName="SHA-512" hashValue="S3azIPBS4QxeN4Cu+mCHBB9rLoyS1yDm9NhNdsOxtAqQ8a/AwoqxXCCwfpFVoY+dCSPVrdsy4SmO5d5LVWNgfg==" saltValue="vmBar6XCrYooRgr39ctXzw==" spinCount="100000" sheet="1" formatCells="0"/>
  <mergeCells count="22">
    <mergeCell ref="X4:Y4"/>
    <mergeCell ref="Q5:Q7"/>
    <mergeCell ref="AI5:AT5"/>
    <mergeCell ref="R5:S5"/>
    <mergeCell ref="AJ6:AR6"/>
    <mergeCell ref="U5:U7"/>
    <mergeCell ref="T5:T7"/>
    <mergeCell ref="AF5:AH5"/>
    <mergeCell ref="V5:Y5"/>
    <mergeCell ref="Z5:AE5"/>
    <mergeCell ref="AB6:AE6"/>
    <mergeCell ref="A5:A7"/>
    <mergeCell ref="B5:B7"/>
    <mergeCell ref="BI5:BQ5"/>
    <mergeCell ref="AU5:BH5"/>
    <mergeCell ref="B24:E24"/>
    <mergeCell ref="F24:I24"/>
    <mergeCell ref="K5:L5"/>
    <mergeCell ref="D6:D7"/>
    <mergeCell ref="C5:C6"/>
    <mergeCell ref="D5:J5"/>
    <mergeCell ref="M5:P5"/>
  </mergeCells>
  <phoneticPr fontId="1"/>
  <conditionalFormatting sqref="A2:BM2">
    <cfRule type="cellIs" dxfId="13" priority="31" stopIfTrue="1" operator="equal">
      <formula>"ERROR"</formula>
    </cfRule>
    <cfRule type="cellIs" dxfId="12" priority="32" stopIfTrue="1" operator="equal">
      <formula>""</formula>
    </cfRule>
  </conditionalFormatting>
  <conditionalFormatting sqref="B26">
    <cfRule type="expression" dxfId="11" priority="16">
      <formula>AND(D26&lt;&gt;"",D26&gt;C23)</formula>
    </cfRule>
  </conditionalFormatting>
  <conditionalFormatting sqref="B27">
    <cfRule type="expression" dxfId="10" priority="5">
      <formula>AND(D27&lt;&gt;"",D27&gt;C23)</formula>
    </cfRule>
  </conditionalFormatting>
  <conditionalFormatting sqref="B28">
    <cfRule type="expression" dxfId="9" priority="4">
      <formula>AND(D28&lt;&gt;"",D28&gt;C23)</formula>
    </cfRule>
  </conditionalFormatting>
  <conditionalFormatting sqref="B29">
    <cfRule type="expression" dxfId="8" priority="3">
      <formula>AND(D29&lt;&gt;"",D29&gt;C23)</formula>
    </cfRule>
  </conditionalFormatting>
  <conditionalFormatting sqref="B30">
    <cfRule type="expression" dxfId="7" priority="2">
      <formula>AND(D30&lt;&gt;"",D30&gt;C23)</formula>
    </cfRule>
  </conditionalFormatting>
  <conditionalFormatting sqref="B31">
    <cfRule type="expression" dxfId="6" priority="1">
      <formula>AND(D31&lt;&gt;"",D31&gt;C23)</formula>
    </cfRule>
  </conditionalFormatting>
  <conditionalFormatting sqref="F26">
    <cfRule type="expression" dxfId="5" priority="20">
      <formula>AND(H26&lt;&gt;"",H26&gt;C23)</formula>
    </cfRule>
  </conditionalFormatting>
  <conditionalFormatting sqref="F27">
    <cfRule type="expression" dxfId="4" priority="18">
      <formula>AND(H27&lt;&gt;"",H27&gt;C23)</formula>
    </cfRule>
  </conditionalFormatting>
  <conditionalFormatting sqref="F28">
    <cfRule type="expression" dxfId="3" priority="19">
      <formula>AND(H28&lt;&gt;"",H28&gt;C23)</formula>
    </cfRule>
  </conditionalFormatting>
  <conditionalFormatting sqref="F29">
    <cfRule type="expression" dxfId="2" priority="7">
      <formula>AND(H29&lt;&gt;"",H29&gt;C23)</formula>
    </cfRule>
  </conditionalFormatting>
  <conditionalFormatting sqref="F30">
    <cfRule type="expression" dxfId="1" priority="21">
      <formula>AND(H31&lt;&gt;"",H31&gt;C24)</formula>
    </cfRule>
  </conditionalFormatting>
  <conditionalFormatting sqref="F31">
    <cfRule type="expression" dxfId="0" priority="6">
      <formula>AND(H31&lt;&gt;"",H31&gt;C23)</formula>
    </cfRule>
  </conditionalFormatting>
  <dataValidations count="3">
    <dataValidation type="list" allowBlank="1" showInputMessage="1" showErrorMessage="1" sqref="BF4 AX4" xr:uid="{00000000-0002-0000-0700-000000000000}">
      <formula1>"夫,妻,父,母,祖父,祖母,養父,養母,兄弟姉妹,叔父・叔母,受入教育機関,友人・知人,友人の親族,取引関係・企業,企業職員の親族,その他"</formula1>
    </dataValidation>
    <dataValidation type="list" allowBlank="1" showInputMessage="1" showErrorMessage="1" sqref="AU2" xr:uid="{00000000-0002-0000-0700-000001000000}">
      <formula1>"海外,在日,本人,奨学金"</formula1>
    </dataValidation>
    <dataValidation type="list" allowBlank="1" showInputMessage="1" showErrorMessage="1" sqref="AU4" xr:uid="{00000000-0002-0000-0700-000002000000}">
      <formula1>"外国政府,日本政府,地方団体,公益法人,その他"</formula1>
    </dataValidation>
  </dataValidations>
  <pageMargins left="0.78700000000000003" right="0.78700000000000003" top="0.98399999999999999" bottom="0.98399999999999999" header="0.51200000000000001" footer="0.5120000000000000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1Application</vt:lpstr>
      <vt:lpstr>2History</vt:lpstr>
      <vt:lpstr>3Purpose</vt:lpstr>
      <vt:lpstr>4Sponsor</vt:lpstr>
      <vt:lpstr>HistoryAddition</vt:lpstr>
      <vt:lpstr>CheckData</vt:lpstr>
      <vt:lpstr>'1Application'!Print_Area</vt:lpstr>
      <vt:lpstr>'2History'!Print_Area</vt:lpstr>
      <vt:lpstr>'3Purpose'!Print_Area</vt:lpstr>
      <vt:lpstr>'4Sponsor'!Print_Area</vt:lpstr>
      <vt:lpstr>HistoryAddition!Print_Area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入江</dc:creator>
  <cp:lastModifiedBy>Nao YASUDA</cp:lastModifiedBy>
  <cp:lastPrinted>2024-07-24T07:44:17Z</cp:lastPrinted>
  <dcterms:created xsi:type="dcterms:W3CDTF">1997-01-08T22:48:59Z</dcterms:created>
  <dcterms:modified xsi:type="dcterms:W3CDTF">2024-08-14T07:26:22Z</dcterms:modified>
</cp:coreProperties>
</file>